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0425" yWindow="0" windowWidth="9915" windowHeight="7740" firstSheet="14" activeTab="19"/>
  </bookViews>
  <sheets>
    <sheet name="Sheet1" sheetId="2" r:id="rId1"/>
    <sheet name="目录" sheetId="23" r:id="rId2"/>
    <sheet name="收入执行" sheetId="4" r:id="rId3"/>
    <sheet name="支出" sheetId="5" r:id="rId4"/>
    <sheet name="本级支出" sheetId="24" r:id="rId5"/>
    <sheet name="基本支出" sheetId="7" r:id="rId6"/>
    <sheet name="公共平衡" sheetId="8" r:id="rId7"/>
    <sheet name="转移支付" sheetId="26" r:id="rId8"/>
    <sheet name="一般债务表" sheetId="25" r:id="rId9"/>
    <sheet name="基金收入" sheetId="11" r:id="rId10"/>
    <sheet name="基金支出" sheetId="12" r:id="rId11"/>
    <sheet name="本级基金支出" sheetId="27" r:id="rId12"/>
    <sheet name="基金平衡" sheetId="14" r:id="rId13"/>
    <sheet name="基金转移支付" sheetId="33" r:id="rId14"/>
    <sheet name="专项债务" sheetId="32" r:id="rId15"/>
    <sheet name="国有资本经营收支总表" sheetId="31" r:id="rId16"/>
    <sheet name="国有资本经营收支明细表" sheetId="30" r:id="rId17"/>
    <sheet name="本级国资收支总表" sheetId="29" r:id="rId18"/>
    <sheet name="国资转移支付" sheetId="28" r:id="rId19"/>
    <sheet name="社保收入" sheetId="21" r:id="rId20"/>
    <sheet name="社保支出" sheetId="22" r:id="rId21"/>
  </sheets>
  <calcPr calcId="125725"/>
</workbook>
</file>

<file path=xl/calcChain.xml><?xml version="1.0" encoding="utf-8"?>
<calcChain xmlns="http://schemas.openxmlformats.org/spreadsheetml/2006/main">
  <c r="B57" i="27"/>
  <c r="B5"/>
  <c r="B38" l="1"/>
  <c r="B4" l="1"/>
  <c r="B5" i="24"/>
  <c r="B331"/>
  <c r="B395"/>
  <c r="B389"/>
  <c r="B380"/>
  <c r="B364"/>
  <c r="B350"/>
  <c r="B332"/>
  <c r="B486"/>
  <c r="B482"/>
  <c r="B479"/>
  <c r="B469"/>
  <c r="B463"/>
  <c r="B452"/>
  <c r="B440"/>
  <c r="B430"/>
  <c r="B422"/>
  <c r="B405"/>
  <c r="B317"/>
  <c r="B294"/>
  <c r="B255"/>
  <c r="B179"/>
  <c r="B155"/>
  <c r="B146"/>
  <c r="B124"/>
  <c r="F5"/>
  <c r="B6"/>
  <c r="B5" i="33" l="1"/>
  <c r="C11" i="25"/>
  <c r="G124" i="24"/>
  <c r="H124" s="1"/>
  <c r="B101"/>
  <c r="G294"/>
  <c r="H294" s="1"/>
  <c r="G487"/>
  <c r="H487" s="1"/>
  <c r="E487"/>
  <c r="G486"/>
  <c r="H486" s="1"/>
  <c r="E486"/>
  <c r="G485"/>
  <c r="H485" s="1"/>
  <c r="E485"/>
  <c r="G484"/>
  <c r="H484" s="1"/>
  <c r="E484"/>
  <c r="G483"/>
  <c r="H483" s="1"/>
  <c r="E483"/>
  <c r="G482"/>
  <c r="H482" s="1"/>
  <c r="E482"/>
  <c r="G481"/>
  <c r="E481"/>
  <c r="G480"/>
  <c r="E480"/>
  <c r="G479"/>
  <c r="E479"/>
  <c r="G468"/>
  <c r="H468" s="1"/>
  <c r="E468"/>
  <c r="G467"/>
  <c r="H467" s="1"/>
  <c r="E467"/>
  <c r="G466"/>
  <c r="E466"/>
  <c r="G465"/>
  <c r="H465" s="1"/>
  <c r="E465"/>
  <c r="G464"/>
  <c r="H464" s="1"/>
  <c r="E464"/>
  <c r="G463"/>
  <c r="H463" s="1"/>
  <c r="E463"/>
  <c r="G462"/>
  <c r="H462" s="1"/>
  <c r="E462"/>
  <c r="G461"/>
  <c r="H461" s="1"/>
  <c r="E461"/>
  <c r="G460"/>
  <c r="H460" s="1"/>
  <c r="E460"/>
  <c r="G459"/>
  <c r="H459" s="1"/>
  <c r="E459"/>
  <c r="G458"/>
  <c r="H458" s="1"/>
  <c r="E458"/>
  <c r="G457"/>
  <c r="H457" s="1"/>
  <c r="E457"/>
  <c r="G456"/>
  <c r="H456" s="1"/>
  <c r="E456"/>
  <c r="G455"/>
  <c r="H455" s="1"/>
  <c r="E455"/>
  <c r="G454"/>
  <c r="H454" s="1"/>
  <c r="E454"/>
  <c r="G453"/>
  <c r="H453" s="1"/>
  <c r="E453"/>
  <c r="G452"/>
  <c r="H452" s="1"/>
  <c r="C452"/>
  <c r="E452" s="1"/>
  <c r="G451"/>
  <c r="H451" s="1"/>
  <c r="E451"/>
  <c r="G450"/>
  <c r="H450" s="1"/>
  <c r="E450"/>
  <c r="G449"/>
  <c r="H449" s="1"/>
  <c r="E449"/>
  <c r="G448"/>
  <c r="H448" s="1"/>
  <c r="E448"/>
  <c r="G447"/>
  <c r="H447" s="1"/>
  <c r="E447"/>
  <c r="G446"/>
  <c r="H446" s="1"/>
  <c r="E446"/>
  <c r="G445"/>
  <c r="H445" s="1"/>
  <c r="E445"/>
  <c r="G444"/>
  <c r="E444"/>
  <c r="G443"/>
  <c r="H443" s="1"/>
  <c r="E443"/>
  <c r="G442"/>
  <c r="H442" s="1"/>
  <c r="E442"/>
  <c r="G441"/>
  <c r="H441" s="1"/>
  <c r="E441"/>
  <c r="G440"/>
  <c r="H440" s="1"/>
  <c r="C440"/>
  <c r="E440" s="1"/>
  <c r="G439"/>
  <c r="H439" s="1"/>
  <c r="E439"/>
  <c r="G438"/>
  <c r="H438" s="1"/>
  <c r="E438"/>
  <c r="G437"/>
  <c r="H437" s="1"/>
  <c r="E437"/>
  <c r="G436"/>
  <c r="H436" s="1"/>
  <c r="E436"/>
  <c r="G435"/>
  <c r="H435" s="1"/>
  <c r="E435"/>
  <c r="G434"/>
  <c r="H434" s="1"/>
  <c r="E434"/>
  <c r="G433"/>
  <c r="H433" s="1"/>
  <c r="E433"/>
  <c r="G432"/>
  <c r="H432" s="1"/>
  <c r="E432"/>
  <c r="G431"/>
  <c r="H431" s="1"/>
  <c r="E431"/>
  <c r="G430"/>
  <c r="H430" s="1"/>
  <c r="C430"/>
  <c r="E430" s="1"/>
  <c r="G427"/>
  <c r="E427"/>
  <c r="G426"/>
  <c r="E426"/>
  <c r="G425"/>
  <c r="H425" s="1"/>
  <c r="E425"/>
  <c r="G424"/>
  <c r="H424" s="1"/>
  <c r="E424"/>
  <c r="G423"/>
  <c r="H423" s="1"/>
  <c r="E423"/>
  <c r="G422"/>
  <c r="H422" s="1"/>
  <c r="C422"/>
  <c r="E422" s="1"/>
  <c r="G421"/>
  <c r="H421" s="1"/>
  <c r="E421"/>
  <c r="G420"/>
  <c r="H420" s="1"/>
  <c r="E420"/>
  <c r="G419"/>
  <c r="H419" s="1"/>
  <c r="E419"/>
  <c r="G418"/>
  <c r="H418" s="1"/>
  <c r="E418"/>
  <c r="G417"/>
  <c r="E417"/>
  <c r="G416"/>
  <c r="H416" s="1"/>
  <c r="E416"/>
  <c r="G415"/>
  <c r="H415" s="1"/>
  <c r="E415"/>
  <c r="G414"/>
  <c r="H414" s="1"/>
  <c r="E414"/>
  <c r="G413"/>
  <c r="H413" s="1"/>
  <c r="E413"/>
  <c r="G412"/>
  <c r="H412" s="1"/>
  <c r="E412"/>
  <c r="G411"/>
  <c r="H411" s="1"/>
  <c r="E411"/>
  <c r="G410"/>
  <c r="H410" s="1"/>
  <c r="E410"/>
  <c r="G409"/>
  <c r="E409"/>
  <c r="G408"/>
  <c r="H408" s="1"/>
  <c r="E408"/>
  <c r="G407"/>
  <c r="H407" s="1"/>
  <c r="E407"/>
  <c r="G406"/>
  <c r="H406" s="1"/>
  <c r="E406"/>
  <c r="G405"/>
  <c r="H405" s="1"/>
  <c r="C405"/>
  <c r="E405" s="1"/>
  <c r="G404"/>
  <c r="H404" s="1"/>
  <c r="E404"/>
  <c r="G403"/>
  <c r="H403" s="1"/>
  <c r="E403"/>
  <c r="G402"/>
  <c r="H402" s="1"/>
  <c r="E402"/>
  <c r="G401"/>
  <c r="H401" s="1"/>
  <c r="E401"/>
  <c r="G400"/>
  <c r="H400" s="1"/>
  <c r="E400"/>
  <c r="G399"/>
  <c r="E399"/>
  <c r="G398"/>
  <c r="H398" s="1"/>
  <c r="E398"/>
  <c r="G397"/>
  <c r="E397"/>
  <c r="G396"/>
  <c r="H396" s="1"/>
  <c r="E396"/>
  <c r="G395"/>
  <c r="H395" s="1"/>
  <c r="E395"/>
  <c r="G394"/>
  <c r="H394" s="1"/>
  <c r="E394"/>
  <c r="G393"/>
  <c r="H393" s="1"/>
  <c r="E393"/>
  <c r="G392"/>
  <c r="E392"/>
  <c r="G391"/>
  <c r="H391" s="1"/>
  <c r="E391"/>
  <c r="G390"/>
  <c r="H390" s="1"/>
  <c r="E390"/>
  <c r="G389"/>
  <c r="H389" s="1"/>
  <c r="E389"/>
  <c r="G388"/>
  <c r="H388" s="1"/>
  <c r="E388"/>
  <c r="G387"/>
  <c r="H387" s="1"/>
  <c r="E387"/>
  <c r="G386"/>
  <c r="H386" s="1"/>
  <c r="E386"/>
  <c r="G385"/>
  <c r="H385" s="1"/>
  <c r="E385"/>
  <c r="G383"/>
  <c r="H383" s="1"/>
  <c r="E383"/>
  <c r="G382"/>
  <c r="H382" s="1"/>
  <c r="E382"/>
  <c r="G381"/>
  <c r="H381" s="1"/>
  <c r="E381"/>
  <c r="G380"/>
  <c r="H380" s="1"/>
  <c r="E380"/>
  <c r="G379"/>
  <c r="H379" s="1"/>
  <c r="E379"/>
  <c r="G378"/>
  <c r="H378" s="1"/>
  <c r="E378"/>
  <c r="G377"/>
  <c r="H377" s="1"/>
  <c r="E377"/>
  <c r="G376"/>
  <c r="E376"/>
  <c r="G374"/>
  <c r="H374" s="1"/>
  <c r="E374"/>
  <c r="G373"/>
  <c r="H373" s="1"/>
  <c r="E373"/>
  <c r="G372"/>
  <c r="H372" s="1"/>
  <c r="E372"/>
  <c r="G371"/>
  <c r="H371" s="1"/>
  <c r="E371"/>
  <c r="G369"/>
  <c r="E369"/>
  <c r="G368"/>
  <c r="H368" s="1"/>
  <c r="E368"/>
  <c r="G367"/>
  <c r="H367" s="1"/>
  <c r="E367"/>
  <c r="G366"/>
  <c r="H366" s="1"/>
  <c r="E366"/>
  <c r="G365"/>
  <c r="H365" s="1"/>
  <c r="E365"/>
  <c r="G364"/>
  <c r="H364" s="1"/>
  <c r="E364"/>
  <c r="G363"/>
  <c r="H363" s="1"/>
  <c r="E363"/>
  <c r="G361"/>
  <c r="H361" s="1"/>
  <c r="E361"/>
  <c r="G360"/>
  <c r="H360" s="1"/>
  <c r="E360"/>
  <c r="G359"/>
  <c r="H359" s="1"/>
  <c r="E359"/>
  <c r="G358"/>
  <c r="H358" s="1"/>
  <c r="E358"/>
  <c r="G357"/>
  <c r="H357" s="1"/>
  <c r="E357"/>
  <c r="G356"/>
  <c r="H356" s="1"/>
  <c r="E356"/>
  <c r="G355"/>
  <c r="H355" s="1"/>
  <c r="E355"/>
  <c r="G354"/>
  <c r="H354" s="1"/>
  <c r="E354"/>
  <c r="G353"/>
  <c r="H353" s="1"/>
  <c r="E353"/>
  <c r="G352"/>
  <c r="H352" s="1"/>
  <c r="E352"/>
  <c r="G351"/>
  <c r="H351" s="1"/>
  <c r="E351"/>
  <c r="G350"/>
  <c r="H350" s="1"/>
  <c r="E350"/>
  <c r="G349"/>
  <c r="H349" s="1"/>
  <c r="E349"/>
  <c r="G348"/>
  <c r="H348" s="1"/>
  <c r="E348"/>
  <c r="G347"/>
  <c r="H347" s="1"/>
  <c r="E347"/>
  <c r="G346"/>
  <c r="H346" s="1"/>
  <c r="E346"/>
  <c r="G344"/>
  <c r="E344"/>
  <c r="G343"/>
  <c r="H343" s="1"/>
  <c r="E343"/>
  <c r="G342"/>
  <c r="H342" s="1"/>
  <c r="E342"/>
  <c r="G341"/>
  <c r="H341" s="1"/>
  <c r="E341"/>
  <c r="G340"/>
  <c r="H340" s="1"/>
  <c r="E340"/>
  <c r="G339"/>
  <c r="E339"/>
  <c r="G337"/>
  <c r="H337" s="1"/>
  <c r="E337"/>
  <c r="G336"/>
  <c r="H336" s="1"/>
  <c r="E336"/>
  <c r="G335"/>
  <c r="H335" s="1"/>
  <c r="E335"/>
  <c r="G334"/>
  <c r="H334" s="1"/>
  <c r="E334"/>
  <c r="G333"/>
  <c r="H333" s="1"/>
  <c r="E333"/>
  <c r="G332"/>
  <c r="H332" s="1"/>
  <c r="E332"/>
  <c r="G331"/>
  <c r="H331" s="1"/>
  <c r="D331"/>
  <c r="C331"/>
  <c r="G330"/>
  <c r="H330" s="1"/>
  <c r="E330"/>
  <c r="G329"/>
  <c r="H329" s="1"/>
  <c r="E329"/>
  <c r="G328"/>
  <c r="H328" s="1"/>
  <c r="E328"/>
  <c r="G327"/>
  <c r="H327" s="1"/>
  <c r="E327"/>
  <c r="G326"/>
  <c r="H326" s="1"/>
  <c r="E326"/>
  <c r="G325"/>
  <c r="H325" s="1"/>
  <c r="E325"/>
  <c r="G324"/>
  <c r="H324" s="1"/>
  <c r="E324"/>
  <c r="G323"/>
  <c r="H323" s="1"/>
  <c r="E323"/>
  <c r="G322"/>
  <c r="H322" s="1"/>
  <c r="E322"/>
  <c r="G321"/>
  <c r="H321" s="1"/>
  <c r="E321"/>
  <c r="G320"/>
  <c r="H320" s="1"/>
  <c r="E320"/>
  <c r="G319"/>
  <c r="H319" s="1"/>
  <c r="E319"/>
  <c r="G318"/>
  <c r="H318" s="1"/>
  <c r="E318"/>
  <c r="C317"/>
  <c r="E317" s="1"/>
  <c r="G316"/>
  <c r="E316"/>
  <c r="G315"/>
  <c r="E315"/>
  <c r="G314"/>
  <c r="E314"/>
  <c r="G313"/>
  <c r="E313"/>
  <c r="G310"/>
  <c r="H310" s="1"/>
  <c r="E310"/>
  <c r="G309"/>
  <c r="H309" s="1"/>
  <c r="E309"/>
  <c r="G308"/>
  <c r="H308" s="1"/>
  <c r="E308"/>
  <c r="G307"/>
  <c r="H307" s="1"/>
  <c r="E307"/>
  <c r="G306"/>
  <c r="H306" s="1"/>
  <c r="E306"/>
  <c r="G305"/>
  <c r="E305"/>
  <c r="G304"/>
  <c r="E304"/>
  <c r="G303"/>
  <c r="H303" s="1"/>
  <c r="E303"/>
  <c r="G302"/>
  <c r="H302" s="1"/>
  <c r="E302"/>
  <c r="G301"/>
  <c r="H301" s="1"/>
  <c r="E301"/>
  <c r="G300"/>
  <c r="H300" s="1"/>
  <c r="E300"/>
  <c r="G299"/>
  <c r="H299" s="1"/>
  <c r="E299"/>
  <c r="G298"/>
  <c r="H298" s="1"/>
  <c r="E298"/>
  <c r="G297"/>
  <c r="H297" s="1"/>
  <c r="E297"/>
  <c r="G296"/>
  <c r="H296" s="1"/>
  <c r="E296"/>
  <c r="G295"/>
  <c r="H295" s="1"/>
  <c r="E295"/>
  <c r="D294"/>
  <c r="C294"/>
  <c r="G293"/>
  <c r="H293" s="1"/>
  <c r="E293"/>
  <c r="G292"/>
  <c r="H292" s="1"/>
  <c r="E292"/>
  <c r="G289"/>
  <c r="H289" s="1"/>
  <c r="E289"/>
  <c r="G288"/>
  <c r="H288" s="1"/>
  <c r="E288"/>
  <c r="G287"/>
  <c r="E287"/>
  <c r="G286"/>
  <c r="E286"/>
  <c r="G285"/>
  <c r="H285" s="1"/>
  <c r="E285"/>
  <c r="G284"/>
  <c r="H284" s="1"/>
  <c r="E284"/>
  <c r="G283"/>
  <c r="H283" s="1"/>
  <c r="E283"/>
  <c r="G282"/>
  <c r="H282" s="1"/>
  <c r="E282"/>
  <c r="G281"/>
  <c r="H281" s="1"/>
  <c r="E281"/>
  <c r="G280"/>
  <c r="H280" s="1"/>
  <c r="E280"/>
  <c r="G279"/>
  <c r="H279" s="1"/>
  <c r="E279"/>
  <c r="G278"/>
  <c r="H278" s="1"/>
  <c r="E278"/>
  <c r="G277"/>
  <c r="H277" s="1"/>
  <c r="E277"/>
  <c r="G276"/>
  <c r="H276" s="1"/>
  <c r="E276"/>
  <c r="G275"/>
  <c r="H275" s="1"/>
  <c r="E275"/>
  <c r="G274"/>
  <c r="E274"/>
  <c r="G273"/>
  <c r="E273"/>
  <c r="G272"/>
  <c r="H272" s="1"/>
  <c r="E272"/>
  <c r="G271"/>
  <c r="H271" s="1"/>
  <c r="E271"/>
  <c r="G270"/>
  <c r="H270" s="1"/>
  <c r="E270"/>
  <c r="G269"/>
  <c r="H269" s="1"/>
  <c r="E269"/>
  <c r="G268"/>
  <c r="H268" s="1"/>
  <c r="E268"/>
  <c r="G267"/>
  <c r="H267" s="1"/>
  <c r="E267"/>
  <c r="G266"/>
  <c r="H266" s="1"/>
  <c r="E266"/>
  <c r="G265"/>
  <c r="H265" s="1"/>
  <c r="E265"/>
  <c r="G264"/>
  <c r="H264" s="1"/>
  <c r="E264"/>
  <c r="G263"/>
  <c r="H263" s="1"/>
  <c r="E263"/>
  <c r="G262"/>
  <c r="H262" s="1"/>
  <c r="E262"/>
  <c r="G261"/>
  <c r="H261" s="1"/>
  <c r="E261"/>
  <c r="G260"/>
  <c r="H260" s="1"/>
  <c r="E260"/>
  <c r="G259"/>
  <c r="H259" s="1"/>
  <c r="E259"/>
  <c r="G258"/>
  <c r="H258" s="1"/>
  <c r="E258"/>
  <c r="G257"/>
  <c r="H257" s="1"/>
  <c r="E257"/>
  <c r="G256"/>
  <c r="H256" s="1"/>
  <c r="E256"/>
  <c r="D255"/>
  <c r="C255"/>
  <c r="G254"/>
  <c r="H254" s="1"/>
  <c r="E254"/>
  <c r="G253"/>
  <c r="H253" s="1"/>
  <c r="E253"/>
  <c r="G248"/>
  <c r="H248" s="1"/>
  <c r="E248"/>
  <c r="G247"/>
  <c r="H247" s="1"/>
  <c r="E247"/>
  <c r="G246"/>
  <c r="H246" s="1"/>
  <c r="E246"/>
  <c r="G245"/>
  <c r="H245" s="1"/>
  <c r="E245"/>
  <c r="G244"/>
  <c r="H244" s="1"/>
  <c r="E244"/>
  <c r="G243"/>
  <c r="H243" s="1"/>
  <c r="E243"/>
  <c r="G242"/>
  <c r="H242" s="1"/>
  <c r="E242"/>
  <c r="G241"/>
  <c r="H241" s="1"/>
  <c r="E241"/>
  <c r="G240"/>
  <c r="H240" s="1"/>
  <c r="E240"/>
  <c r="G239"/>
  <c r="H239" s="1"/>
  <c r="E239"/>
  <c r="G238"/>
  <c r="H238" s="1"/>
  <c r="E238"/>
  <c r="G237"/>
  <c r="H237" s="1"/>
  <c r="E237"/>
  <c r="G236"/>
  <c r="H236" s="1"/>
  <c r="E236"/>
  <c r="G235"/>
  <c r="H235" s="1"/>
  <c r="E235"/>
  <c r="G234"/>
  <c r="H234" s="1"/>
  <c r="E234"/>
  <c r="G233"/>
  <c r="E233"/>
  <c r="G232"/>
  <c r="E232"/>
  <c r="G231"/>
  <c r="H231" s="1"/>
  <c r="E231"/>
  <c r="G230"/>
  <c r="H230" s="1"/>
  <c r="E230"/>
  <c r="G229"/>
  <c r="H229" s="1"/>
  <c r="E229"/>
  <c r="G228"/>
  <c r="H228" s="1"/>
  <c r="E228"/>
  <c r="G227"/>
  <c r="H227" s="1"/>
  <c r="E227"/>
  <c r="G226"/>
  <c r="H226" s="1"/>
  <c r="E226"/>
  <c r="G225"/>
  <c r="H225" s="1"/>
  <c r="E225"/>
  <c r="G224"/>
  <c r="H224" s="1"/>
  <c r="E224"/>
  <c r="G223"/>
  <c r="H223" s="1"/>
  <c r="E223"/>
  <c r="G222"/>
  <c r="H222" s="1"/>
  <c r="E222"/>
  <c r="G221"/>
  <c r="H221" s="1"/>
  <c r="E221"/>
  <c r="G220"/>
  <c r="H220" s="1"/>
  <c r="E220"/>
  <c r="G219"/>
  <c r="H219" s="1"/>
  <c r="E219"/>
  <c r="G217"/>
  <c r="H217" s="1"/>
  <c r="E217"/>
  <c r="G216"/>
  <c r="H216" s="1"/>
  <c r="E216"/>
  <c r="G215"/>
  <c r="H215" s="1"/>
  <c r="E215"/>
  <c r="G214"/>
  <c r="H214" s="1"/>
  <c r="E214"/>
  <c r="G213"/>
  <c r="H213" s="1"/>
  <c r="E213"/>
  <c r="G211"/>
  <c r="E211"/>
  <c r="G210"/>
  <c r="H210" s="1"/>
  <c r="E210"/>
  <c r="G209"/>
  <c r="H209" s="1"/>
  <c r="E209"/>
  <c r="G208"/>
  <c r="H208" s="1"/>
  <c r="E208"/>
  <c r="G207"/>
  <c r="H207" s="1"/>
  <c r="E207"/>
  <c r="G206"/>
  <c r="E206"/>
  <c r="G205"/>
  <c r="E205"/>
  <c r="G204"/>
  <c r="H204" s="1"/>
  <c r="E204"/>
  <c r="G203"/>
  <c r="E203"/>
  <c r="G202"/>
  <c r="E202"/>
  <c r="G201"/>
  <c r="H201" s="1"/>
  <c r="E201"/>
  <c r="G199"/>
  <c r="H199" s="1"/>
  <c r="E199"/>
  <c r="G198"/>
  <c r="H198" s="1"/>
  <c r="E198"/>
  <c r="G197"/>
  <c r="H197" s="1"/>
  <c r="E197"/>
  <c r="G196"/>
  <c r="H196" s="1"/>
  <c r="E196"/>
  <c r="G195"/>
  <c r="H195" s="1"/>
  <c r="E195"/>
  <c r="G194"/>
  <c r="H194" s="1"/>
  <c r="E194"/>
  <c r="G193"/>
  <c r="H193" s="1"/>
  <c r="E193"/>
  <c r="G192"/>
  <c r="H192" s="1"/>
  <c r="E192"/>
  <c r="G191"/>
  <c r="H191" s="1"/>
  <c r="E191"/>
  <c r="G190"/>
  <c r="H190" s="1"/>
  <c r="E190"/>
  <c r="G189"/>
  <c r="H189" s="1"/>
  <c r="E189"/>
  <c r="G188"/>
  <c r="H188" s="1"/>
  <c r="E188"/>
  <c r="G187"/>
  <c r="H187" s="1"/>
  <c r="E187"/>
  <c r="G186"/>
  <c r="H186" s="1"/>
  <c r="E186"/>
  <c r="G185"/>
  <c r="E185"/>
  <c r="G184"/>
  <c r="H184" s="1"/>
  <c r="E184"/>
  <c r="G183"/>
  <c r="H183" s="1"/>
  <c r="E183"/>
  <c r="G182"/>
  <c r="H182" s="1"/>
  <c r="E182"/>
  <c r="G181"/>
  <c r="H181" s="1"/>
  <c r="E181"/>
  <c r="G180"/>
  <c r="H180" s="1"/>
  <c r="E180"/>
  <c r="G179"/>
  <c r="H179" s="1"/>
  <c r="D179"/>
  <c r="C179"/>
  <c r="G178"/>
  <c r="H178" s="1"/>
  <c r="E178"/>
  <c r="G177"/>
  <c r="H177" s="1"/>
  <c r="E177"/>
  <c r="G176"/>
  <c r="H176" s="1"/>
  <c r="E176"/>
  <c r="G175"/>
  <c r="E175"/>
  <c r="G174"/>
  <c r="H174" s="1"/>
  <c r="E174"/>
  <c r="G173"/>
  <c r="H173" s="1"/>
  <c r="E173"/>
  <c r="G172"/>
  <c r="H172" s="1"/>
  <c r="E172"/>
  <c r="G171"/>
  <c r="H171" s="1"/>
  <c r="E171"/>
  <c r="G170"/>
  <c r="H170" s="1"/>
  <c r="E170"/>
  <c r="G169"/>
  <c r="H169" s="1"/>
  <c r="E169"/>
  <c r="G168"/>
  <c r="H168" s="1"/>
  <c r="E168"/>
  <c r="G167"/>
  <c r="H167" s="1"/>
  <c r="E167"/>
  <c r="G166"/>
  <c r="H166" s="1"/>
  <c r="E166"/>
  <c r="G165"/>
  <c r="H165" s="1"/>
  <c r="E165"/>
  <c r="G164"/>
  <c r="H164" s="1"/>
  <c r="E164"/>
  <c r="G162"/>
  <c r="H162" s="1"/>
  <c r="E162"/>
  <c r="G161"/>
  <c r="H161" s="1"/>
  <c r="E161"/>
  <c r="G160"/>
  <c r="H160" s="1"/>
  <c r="E160"/>
  <c r="G159"/>
  <c r="H159" s="1"/>
  <c r="E159"/>
  <c r="G158"/>
  <c r="H158" s="1"/>
  <c r="E158"/>
  <c r="G157"/>
  <c r="H157" s="1"/>
  <c r="E157"/>
  <c r="G156"/>
  <c r="H156" s="1"/>
  <c r="E156"/>
  <c r="C155"/>
  <c r="E155" s="1"/>
  <c r="G152"/>
  <c r="H152" s="1"/>
  <c r="E152"/>
  <c r="G151"/>
  <c r="H151" s="1"/>
  <c r="E151"/>
  <c r="G150"/>
  <c r="H150" s="1"/>
  <c r="E150"/>
  <c r="G149"/>
  <c r="H149" s="1"/>
  <c r="E149"/>
  <c r="G148"/>
  <c r="H148" s="1"/>
  <c r="E148"/>
  <c r="G147"/>
  <c r="H147" s="1"/>
  <c r="E147"/>
  <c r="G146"/>
  <c r="H146" s="1"/>
  <c r="C146"/>
  <c r="E146" s="1"/>
  <c r="G145"/>
  <c r="E145"/>
  <c r="G144"/>
  <c r="H144" s="1"/>
  <c r="E144"/>
  <c r="G142"/>
  <c r="H142" s="1"/>
  <c r="E142"/>
  <c r="G141"/>
  <c r="H141" s="1"/>
  <c r="E141"/>
  <c r="G140"/>
  <c r="H140" s="1"/>
  <c r="E140"/>
  <c r="G139"/>
  <c r="H139" s="1"/>
  <c r="E139"/>
  <c r="G138"/>
  <c r="H138" s="1"/>
  <c r="E138"/>
  <c r="G137"/>
  <c r="H137" s="1"/>
  <c r="E137"/>
  <c r="G136"/>
  <c r="H136" s="1"/>
  <c r="E136"/>
  <c r="G135"/>
  <c r="H135" s="1"/>
  <c r="E135"/>
  <c r="G134"/>
  <c r="H134" s="1"/>
  <c r="E134"/>
  <c r="G133"/>
  <c r="H133" s="1"/>
  <c r="E133"/>
  <c r="G132"/>
  <c r="H132" s="1"/>
  <c r="E132"/>
  <c r="G131"/>
  <c r="H131" s="1"/>
  <c r="E131"/>
  <c r="G130"/>
  <c r="H130" s="1"/>
  <c r="E130"/>
  <c r="G129"/>
  <c r="H129" s="1"/>
  <c r="E129"/>
  <c r="G128"/>
  <c r="H128" s="1"/>
  <c r="E128"/>
  <c r="G127"/>
  <c r="H127" s="1"/>
  <c r="E127"/>
  <c r="G126"/>
  <c r="H126" s="1"/>
  <c r="E126"/>
  <c r="G125"/>
  <c r="H125" s="1"/>
  <c r="E125"/>
  <c r="D124"/>
  <c r="C124"/>
  <c r="G123"/>
  <c r="H123" s="1"/>
  <c r="E123"/>
  <c r="G122"/>
  <c r="H122" s="1"/>
  <c r="E122"/>
  <c r="G121"/>
  <c r="H121" s="1"/>
  <c r="E121"/>
  <c r="G120"/>
  <c r="H120" s="1"/>
  <c r="E120"/>
  <c r="G119"/>
  <c r="H119" s="1"/>
  <c r="E119"/>
  <c r="G118"/>
  <c r="H118" s="1"/>
  <c r="E118"/>
  <c r="G117"/>
  <c r="H117" s="1"/>
  <c r="E117"/>
  <c r="G116"/>
  <c r="H116" s="1"/>
  <c r="E116"/>
  <c r="G115"/>
  <c r="H115" s="1"/>
  <c r="E115"/>
  <c r="G114"/>
  <c r="H114" s="1"/>
  <c r="E114"/>
  <c r="G113"/>
  <c r="H113" s="1"/>
  <c r="E113"/>
  <c r="G112"/>
  <c r="H112" s="1"/>
  <c r="E112"/>
  <c r="G111"/>
  <c r="H111" s="1"/>
  <c r="E111"/>
  <c r="G110"/>
  <c r="H110" s="1"/>
  <c r="E110"/>
  <c r="G109"/>
  <c r="H109" s="1"/>
  <c r="E109"/>
  <c r="G108"/>
  <c r="H108" s="1"/>
  <c r="E108"/>
  <c r="G107"/>
  <c r="E107"/>
  <c r="G106"/>
  <c r="H106" s="1"/>
  <c r="E106"/>
  <c r="G105"/>
  <c r="H105" s="1"/>
  <c r="E105"/>
  <c r="G104"/>
  <c r="E104"/>
  <c r="G103"/>
  <c r="H103" s="1"/>
  <c r="E103"/>
  <c r="G102"/>
  <c r="H102" s="1"/>
  <c r="E102"/>
  <c r="G101"/>
  <c r="H101" s="1"/>
  <c r="D101"/>
  <c r="C101"/>
  <c r="E101" s="1"/>
  <c r="G100"/>
  <c r="H100" s="1"/>
  <c r="E100"/>
  <c r="G99"/>
  <c r="H99" s="1"/>
  <c r="E99"/>
  <c r="G93"/>
  <c r="E93"/>
  <c r="G92"/>
  <c r="H92" s="1"/>
  <c r="E92"/>
  <c r="G91"/>
  <c r="H91" s="1"/>
  <c r="E91"/>
  <c r="G90"/>
  <c r="H90" s="1"/>
  <c r="E90"/>
  <c r="G89"/>
  <c r="H89" s="1"/>
  <c r="E89"/>
  <c r="G88"/>
  <c r="H88" s="1"/>
  <c r="E88"/>
  <c r="G87"/>
  <c r="H87" s="1"/>
  <c r="E87"/>
  <c r="G86"/>
  <c r="H86" s="1"/>
  <c r="E86"/>
  <c r="G85"/>
  <c r="H85" s="1"/>
  <c r="E85"/>
  <c r="G84"/>
  <c r="H84" s="1"/>
  <c r="E84"/>
  <c r="G83"/>
  <c r="H83" s="1"/>
  <c r="E83"/>
  <c r="G82"/>
  <c r="H82" s="1"/>
  <c r="E82"/>
  <c r="G81"/>
  <c r="E81"/>
  <c r="G80"/>
  <c r="H80" s="1"/>
  <c r="E80"/>
  <c r="G79"/>
  <c r="H79" s="1"/>
  <c r="E79"/>
  <c r="G78"/>
  <c r="H78" s="1"/>
  <c r="E78"/>
  <c r="G77"/>
  <c r="E77"/>
  <c r="G76"/>
  <c r="H76" s="1"/>
  <c r="E76"/>
  <c r="G75"/>
  <c r="H75" s="1"/>
  <c r="E75"/>
  <c r="G74"/>
  <c r="H74" s="1"/>
  <c r="E74"/>
  <c r="G73"/>
  <c r="H73" s="1"/>
  <c r="E73"/>
  <c r="G72"/>
  <c r="E72"/>
  <c r="G71"/>
  <c r="H71" s="1"/>
  <c r="E71"/>
  <c r="G70"/>
  <c r="H70" s="1"/>
  <c r="E70"/>
  <c r="G69"/>
  <c r="H69" s="1"/>
  <c r="E69"/>
  <c r="G68"/>
  <c r="H68" s="1"/>
  <c r="E68"/>
  <c r="G67"/>
  <c r="H67" s="1"/>
  <c r="E67"/>
  <c r="G66"/>
  <c r="H66" s="1"/>
  <c r="E66"/>
  <c r="G65"/>
  <c r="H65" s="1"/>
  <c r="E65"/>
  <c r="G64"/>
  <c r="H64" s="1"/>
  <c r="E64"/>
  <c r="G63"/>
  <c r="H63" s="1"/>
  <c r="E63"/>
  <c r="G62"/>
  <c r="H62" s="1"/>
  <c r="E62"/>
  <c r="G61"/>
  <c r="H61" s="1"/>
  <c r="E61"/>
  <c r="G60"/>
  <c r="E60"/>
  <c r="G59"/>
  <c r="H59" s="1"/>
  <c r="E59"/>
  <c r="G58"/>
  <c r="H58" s="1"/>
  <c r="E58"/>
  <c r="G57"/>
  <c r="H57" s="1"/>
  <c r="E57"/>
  <c r="G56"/>
  <c r="E56"/>
  <c r="G55"/>
  <c r="E55"/>
  <c r="G54"/>
  <c r="H54" s="1"/>
  <c r="E54"/>
  <c r="G53"/>
  <c r="H53" s="1"/>
  <c r="E53"/>
  <c r="G52"/>
  <c r="E52"/>
  <c r="G51"/>
  <c r="H51" s="1"/>
  <c r="E51"/>
  <c r="G50"/>
  <c r="H50" s="1"/>
  <c r="E50"/>
  <c r="G49"/>
  <c r="H49" s="1"/>
  <c r="E49"/>
  <c r="G48"/>
  <c r="E48"/>
  <c r="G47"/>
  <c r="H47" s="1"/>
  <c r="E47"/>
  <c r="G46"/>
  <c r="E46"/>
  <c r="G45"/>
  <c r="H45" s="1"/>
  <c r="E45"/>
  <c r="G44"/>
  <c r="H44" s="1"/>
  <c r="E44"/>
  <c r="G43"/>
  <c r="H43" s="1"/>
  <c r="E43"/>
  <c r="G42"/>
  <c r="H42" s="1"/>
  <c r="E42"/>
  <c r="G41"/>
  <c r="H41" s="1"/>
  <c r="E41"/>
  <c r="G40"/>
  <c r="H40" s="1"/>
  <c r="E40"/>
  <c r="G39"/>
  <c r="H39" s="1"/>
  <c r="E39"/>
  <c r="G38"/>
  <c r="H38" s="1"/>
  <c r="E38"/>
  <c r="G37"/>
  <c r="E37"/>
  <c r="G36"/>
  <c r="H36" s="1"/>
  <c r="E36"/>
  <c r="G35"/>
  <c r="H35" s="1"/>
  <c r="E35"/>
  <c r="G34"/>
  <c r="E34"/>
  <c r="G33"/>
  <c r="H33" s="1"/>
  <c r="E33"/>
  <c r="G32"/>
  <c r="H32" s="1"/>
  <c r="E32"/>
  <c r="G31"/>
  <c r="H31" s="1"/>
  <c r="E31"/>
  <c r="G30"/>
  <c r="E30"/>
  <c r="G28"/>
  <c r="H28" s="1"/>
  <c r="E28"/>
  <c r="G27"/>
  <c r="H27" s="1"/>
  <c r="E27"/>
  <c r="G26"/>
  <c r="H26" s="1"/>
  <c r="E26"/>
  <c r="G25"/>
  <c r="H25" s="1"/>
  <c r="E25"/>
  <c r="G24"/>
  <c r="E24"/>
  <c r="G23"/>
  <c r="H23" s="1"/>
  <c r="E23"/>
  <c r="G22"/>
  <c r="H22" s="1"/>
  <c r="E22"/>
  <c r="G21"/>
  <c r="H21" s="1"/>
  <c r="E21"/>
  <c r="G20"/>
  <c r="H20" s="1"/>
  <c r="E20"/>
  <c r="G19"/>
  <c r="H19" s="1"/>
  <c r="E19"/>
  <c r="G18"/>
  <c r="H18" s="1"/>
  <c r="E18"/>
  <c r="G17"/>
  <c r="H17" s="1"/>
  <c r="E17"/>
  <c r="G16"/>
  <c r="H16" s="1"/>
  <c r="E16"/>
  <c r="G15"/>
  <c r="H15" s="1"/>
  <c r="E15"/>
  <c r="G14"/>
  <c r="H14" s="1"/>
  <c r="E14"/>
  <c r="G13"/>
  <c r="H13" s="1"/>
  <c r="E13"/>
  <c r="G12"/>
  <c r="E12"/>
  <c r="G11"/>
  <c r="H11" s="1"/>
  <c r="E11"/>
  <c r="G10"/>
  <c r="H10" s="1"/>
  <c r="E10"/>
  <c r="G9"/>
  <c r="H9" s="1"/>
  <c r="E9"/>
  <c r="G8"/>
  <c r="H8" s="1"/>
  <c r="E8"/>
  <c r="G7"/>
  <c r="H7" s="1"/>
  <c r="E7"/>
  <c r="G6"/>
  <c r="H6" s="1"/>
  <c r="D6"/>
  <c r="C6"/>
  <c r="B33" i="26"/>
  <c r="D25"/>
  <c r="D24" s="1"/>
  <c r="B11"/>
  <c r="B5"/>
  <c r="B4" i="7"/>
  <c r="C5" i="5"/>
  <c r="D5"/>
  <c r="B5"/>
  <c r="F25"/>
  <c r="G25" s="1"/>
  <c r="E25"/>
  <c r="F24"/>
  <c r="G24" s="1"/>
  <c r="E24"/>
  <c r="F23"/>
  <c r="G23" s="1"/>
  <c r="E23"/>
  <c r="F22"/>
  <c r="F21"/>
  <c r="G21" s="1"/>
  <c r="E21"/>
  <c r="E12"/>
  <c r="E9"/>
  <c r="E8"/>
  <c r="F7"/>
  <c r="G7" s="1"/>
  <c r="E7"/>
  <c r="F6"/>
  <c r="G6" s="1"/>
  <c r="G33" i="4"/>
  <c r="F33"/>
  <c r="E33"/>
  <c r="F32"/>
  <c r="G32" s="1"/>
  <c r="E32"/>
  <c r="F30"/>
  <c r="G30" s="1"/>
  <c r="E30"/>
  <c r="F29"/>
  <c r="G29" s="1"/>
  <c r="E29"/>
  <c r="F28"/>
  <c r="G28" s="1"/>
  <c r="E28"/>
  <c r="F27"/>
  <c r="G27" s="1"/>
  <c r="E27"/>
  <c r="F26"/>
  <c r="G26" s="1"/>
  <c r="E26"/>
  <c r="F25"/>
  <c r="G25" s="1"/>
  <c r="E25"/>
  <c r="G24"/>
  <c r="F24"/>
  <c r="E24"/>
  <c r="D23"/>
  <c r="C23"/>
  <c r="E23" s="1"/>
  <c r="B23"/>
  <c r="F22"/>
  <c r="E22"/>
  <c r="G21"/>
  <c r="F21"/>
  <c r="E21"/>
  <c r="F20"/>
  <c r="G20" s="1"/>
  <c r="E20"/>
  <c r="F19"/>
  <c r="G19" s="1"/>
  <c r="E19"/>
  <c r="F18"/>
  <c r="G18" s="1"/>
  <c r="E18"/>
  <c r="F17"/>
  <c r="G17" s="1"/>
  <c r="E17"/>
  <c r="F16"/>
  <c r="G16" s="1"/>
  <c r="E16"/>
  <c r="F15"/>
  <c r="G15" s="1"/>
  <c r="E15"/>
  <c r="G14"/>
  <c r="F14"/>
  <c r="E14"/>
  <c r="G13"/>
  <c r="F13"/>
  <c r="E13"/>
  <c r="F12"/>
  <c r="G12" s="1"/>
  <c r="E12"/>
  <c r="F11"/>
  <c r="G11" s="1"/>
  <c r="E11"/>
  <c r="F10"/>
  <c r="G10" s="1"/>
  <c r="E10"/>
  <c r="F9"/>
  <c r="G9" s="1"/>
  <c r="E9"/>
  <c r="F8"/>
  <c r="G8" s="1"/>
  <c r="F7"/>
  <c r="G7" s="1"/>
  <c r="E7"/>
  <c r="D6"/>
  <c r="C6"/>
  <c r="B6"/>
  <c r="B5" s="1"/>
  <c r="B34" s="1"/>
  <c r="D5"/>
  <c r="D34" s="1"/>
  <c r="G23" i="22"/>
  <c r="F23"/>
  <c r="E23"/>
  <c r="F21"/>
  <c r="G21" s="1"/>
  <c r="E21"/>
  <c r="F20"/>
  <c r="G20" s="1"/>
  <c r="E20"/>
  <c r="F19"/>
  <c r="G19" s="1"/>
  <c r="E19"/>
  <c r="F18"/>
  <c r="G18" s="1"/>
  <c r="E18"/>
  <c r="F17"/>
  <c r="G17" s="1"/>
  <c r="E17"/>
  <c r="F16"/>
  <c r="G16" s="1"/>
  <c r="E16"/>
  <c r="F15"/>
  <c r="G15" s="1"/>
  <c r="E15"/>
  <c r="G14"/>
  <c r="F14"/>
  <c r="E14"/>
  <c r="F13"/>
  <c r="G13" s="1"/>
  <c r="E13"/>
  <c r="F12"/>
  <c r="G12" s="1"/>
  <c r="E12"/>
  <c r="F11"/>
  <c r="G11" s="1"/>
  <c r="E11"/>
  <c r="F10"/>
  <c r="G10" s="1"/>
  <c r="E10"/>
  <c r="F9"/>
  <c r="G9" s="1"/>
  <c r="E9"/>
  <c r="F8"/>
  <c r="G8" s="1"/>
  <c r="E8"/>
  <c r="F7"/>
  <c r="G7" s="1"/>
  <c r="E7"/>
  <c r="F6"/>
  <c r="G6" s="1"/>
  <c r="E6"/>
  <c r="D5"/>
  <c r="D25" s="1"/>
  <c r="C5"/>
  <c r="B5"/>
  <c r="B25" s="1"/>
  <c r="F31" i="21"/>
  <c r="G31" s="1"/>
  <c r="E31"/>
  <c r="F28"/>
  <c r="G28" s="1"/>
  <c r="E28"/>
  <c r="G27"/>
  <c r="F27"/>
  <c r="E27"/>
  <c r="F25"/>
  <c r="G25" s="1"/>
  <c r="E25"/>
  <c r="F24"/>
  <c r="G24" s="1"/>
  <c r="E24"/>
  <c r="F22"/>
  <c r="G22" s="1"/>
  <c r="E22"/>
  <c r="F21"/>
  <c r="G21" s="1"/>
  <c r="E21"/>
  <c r="F20"/>
  <c r="G20" s="1"/>
  <c r="E20"/>
  <c r="F19"/>
  <c r="G19" s="1"/>
  <c r="E19"/>
  <c r="F18"/>
  <c r="G18" s="1"/>
  <c r="E18"/>
  <c r="G16"/>
  <c r="F16"/>
  <c r="E16"/>
  <c r="F15"/>
  <c r="G15" s="1"/>
  <c r="E15"/>
  <c r="F14"/>
  <c r="G14" s="1"/>
  <c r="E14"/>
  <c r="F13"/>
  <c r="G13" s="1"/>
  <c r="E13"/>
  <c r="F12"/>
  <c r="G12" s="1"/>
  <c r="E12"/>
  <c r="F11"/>
  <c r="G11" s="1"/>
  <c r="E11"/>
  <c r="F10"/>
  <c r="G10" s="1"/>
  <c r="E10"/>
  <c r="F9"/>
  <c r="G9" s="1"/>
  <c r="E9"/>
  <c r="F8"/>
  <c r="G8" s="1"/>
  <c r="E8"/>
  <c r="F7"/>
  <c r="G7" s="1"/>
  <c r="E7"/>
  <c r="G6"/>
  <c r="F6"/>
  <c r="E6"/>
  <c r="D5"/>
  <c r="D32" s="1"/>
  <c r="C5"/>
  <c r="C32" s="1"/>
  <c r="B5"/>
  <c r="D11" i="14"/>
  <c r="B11"/>
  <c r="B4"/>
  <c r="F66" i="12"/>
  <c r="F65"/>
  <c r="F64"/>
  <c r="E64"/>
  <c r="F63"/>
  <c r="F62"/>
  <c r="F61"/>
  <c r="E61"/>
  <c r="F60"/>
  <c r="F59"/>
  <c r="F58"/>
  <c r="G58" s="1"/>
  <c r="F57"/>
  <c r="G57" s="1"/>
  <c r="G56"/>
  <c r="F56"/>
  <c r="F55"/>
  <c r="G55" s="1"/>
  <c r="C54"/>
  <c r="F54" s="1"/>
  <c r="G54" s="1"/>
  <c r="C53"/>
  <c r="F53" s="1"/>
  <c r="G53" s="1"/>
  <c r="F52"/>
  <c r="G52" s="1"/>
  <c r="E52"/>
  <c r="F51"/>
  <c r="G51" s="1"/>
  <c r="E51"/>
  <c r="F50"/>
  <c r="G50" s="1"/>
  <c r="E50"/>
  <c r="F49"/>
  <c r="F48"/>
  <c r="G48" s="1"/>
  <c r="G47"/>
  <c r="F47"/>
  <c r="E47"/>
  <c r="F46"/>
  <c r="G46" s="1"/>
  <c r="E46"/>
  <c r="F45"/>
  <c r="F44"/>
  <c r="G44" s="1"/>
  <c r="C43"/>
  <c r="E43" s="1"/>
  <c r="C42"/>
  <c r="E42" s="1"/>
  <c r="B42"/>
  <c r="F41"/>
  <c r="F40"/>
  <c r="G39"/>
  <c r="F39"/>
  <c r="F38"/>
  <c r="G38" s="1"/>
  <c r="F37"/>
  <c r="G37" s="1"/>
  <c r="F36"/>
  <c r="G36" s="1"/>
  <c r="G35"/>
  <c r="F35"/>
  <c r="F34"/>
  <c r="F33"/>
  <c r="F32"/>
  <c r="F31"/>
  <c r="F30"/>
  <c r="G30" s="1"/>
  <c r="F29"/>
  <c r="G29" s="1"/>
  <c r="F28"/>
  <c r="G28" s="1"/>
  <c r="F27"/>
  <c r="F26"/>
  <c r="G26" s="1"/>
  <c r="F25"/>
  <c r="G25" s="1"/>
  <c r="G24"/>
  <c r="F24"/>
  <c r="F23"/>
  <c r="G23" s="1"/>
  <c r="F22"/>
  <c r="G22" s="1"/>
  <c r="F21"/>
  <c r="G21" s="1"/>
  <c r="D20"/>
  <c r="D19" s="1"/>
  <c r="C20"/>
  <c r="F20" s="1"/>
  <c r="G20" s="1"/>
  <c r="B19"/>
  <c r="B18" s="1"/>
  <c r="F17"/>
  <c r="G17" s="1"/>
  <c r="F16"/>
  <c r="G16" s="1"/>
  <c r="E16"/>
  <c r="F15"/>
  <c r="F14"/>
  <c r="G14" s="1"/>
  <c r="F13"/>
  <c r="G13" s="1"/>
  <c r="F12"/>
  <c r="G12" s="1"/>
  <c r="E12"/>
  <c r="F11"/>
  <c r="G11" s="1"/>
  <c r="D11"/>
  <c r="C11"/>
  <c r="B11"/>
  <c r="F10"/>
  <c r="E10"/>
  <c r="E9"/>
  <c r="C9"/>
  <c r="F9" s="1"/>
  <c r="B9"/>
  <c r="F8"/>
  <c r="E8"/>
  <c r="C7"/>
  <c r="F7" s="1"/>
  <c r="B7"/>
  <c r="B6"/>
  <c r="B5" s="1"/>
  <c r="F10" i="11"/>
  <c r="G10" s="1"/>
  <c r="E10"/>
  <c r="F9"/>
  <c r="G9" s="1"/>
  <c r="E9"/>
  <c r="F8"/>
  <c r="G8" s="1"/>
  <c r="F7"/>
  <c r="G7" s="1"/>
  <c r="G6"/>
  <c r="F6"/>
  <c r="E6"/>
  <c r="D5"/>
  <c r="C5"/>
  <c r="E5" s="1"/>
  <c r="B5"/>
  <c r="D7" i="8"/>
  <c r="D15" s="1"/>
  <c r="B7"/>
  <c r="B15" s="1"/>
  <c r="D5" i="24" l="1"/>
  <c r="E124"/>
  <c r="E255"/>
  <c r="E6"/>
  <c r="E294"/>
  <c r="C5"/>
  <c r="E179"/>
  <c r="E331"/>
  <c r="G5"/>
  <c r="H5" s="1"/>
  <c r="G255"/>
  <c r="H255" s="1"/>
  <c r="G155"/>
  <c r="H155" s="1"/>
  <c r="G317"/>
  <c r="H317" s="1"/>
  <c r="C6" i="12"/>
  <c r="F6" s="1"/>
  <c r="E11"/>
  <c r="E5" i="22"/>
  <c r="E20" i="12"/>
  <c r="E6" i="4"/>
  <c r="E5" i="21"/>
  <c r="F5" i="22"/>
  <c r="G5" s="1"/>
  <c r="E11" i="5"/>
  <c r="F16"/>
  <c r="G16" s="1"/>
  <c r="F10"/>
  <c r="G10" s="1"/>
  <c r="E14"/>
  <c r="E22"/>
  <c r="F13"/>
  <c r="G13" s="1"/>
  <c r="F18"/>
  <c r="G18" s="1"/>
  <c r="F9"/>
  <c r="G9" s="1"/>
  <c r="E10"/>
  <c r="E15"/>
  <c r="F14"/>
  <c r="G14" s="1"/>
  <c r="F20"/>
  <c r="G20" s="1"/>
  <c r="F12"/>
  <c r="G12" s="1"/>
  <c r="E13"/>
  <c r="E16"/>
  <c r="F17"/>
  <c r="G17" s="1"/>
  <c r="F19"/>
  <c r="G19" s="1"/>
  <c r="E6"/>
  <c r="F11"/>
  <c r="G11" s="1"/>
  <c r="F15"/>
  <c r="G15" s="1"/>
  <c r="E17"/>
  <c r="E18"/>
  <c r="E19"/>
  <c r="E20"/>
  <c r="F8"/>
  <c r="G8" s="1"/>
  <c r="F6" i="4"/>
  <c r="G6" s="1"/>
  <c r="F23"/>
  <c r="G23" s="1"/>
  <c r="C5"/>
  <c r="C25" i="22"/>
  <c r="B32" i="21"/>
  <c r="E32" s="1"/>
  <c r="F32"/>
  <c r="G32" s="1"/>
  <c r="F5"/>
  <c r="G5" s="1"/>
  <c r="D5" i="12"/>
  <c r="D18"/>
  <c r="E6"/>
  <c r="E7"/>
  <c r="C19"/>
  <c r="F42"/>
  <c r="G42" s="1"/>
  <c r="F43"/>
  <c r="G43" s="1"/>
  <c r="E53"/>
  <c r="E54"/>
  <c r="F5" i="11"/>
  <c r="G5" s="1"/>
  <c r="E5" i="24" l="1"/>
  <c r="E5" i="5"/>
  <c r="F5"/>
  <c r="G5" s="1"/>
  <c r="E5" i="4"/>
  <c r="C34"/>
  <c r="F5"/>
  <c r="G5" s="1"/>
  <c r="E25" i="22"/>
  <c r="F25"/>
  <c r="G25" s="1"/>
  <c r="E19" i="12"/>
  <c r="C18"/>
  <c r="F19"/>
  <c r="G19" s="1"/>
  <c r="E34" i="4" l="1"/>
  <c r="F34"/>
  <c r="G34" s="1"/>
  <c r="F18" i="12"/>
  <c r="G18" s="1"/>
  <c r="E18"/>
  <c r="C5"/>
  <c r="E5" l="1"/>
  <c r="F5"/>
  <c r="G5" s="1"/>
</calcChain>
</file>

<file path=xl/sharedStrings.xml><?xml version="1.0" encoding="utf-8"?>
<sst xmlns="http://schemas.openxmlformats.org/spreadsheetml/2006/main" count="1203" uniqueCount="949">
  <si>
    <t>单位：万元</t>
    <phoneticPr fontId="2" type="noConversion"/>
  </si>
  <si>
    <t>预算科目</t>
    <phoneticPr fontId="2" type="noConversion"/>
  </si>
  <si>
    <t>2019年决算数</t>
    <phoneticPr fontId="2" type="noConversion"/>
  </si>
  <si>
    <t>2018年决算数</t>
    <phoneticPr fontId="2" type="noConversion"/>
  </si>
  <si>
    <t>2019年完成预算%</t>
    <phoneticPr fontId="2" type="noConversion"/>
  </si>
  <si>
    <t>2019年决算比2018年决算</t>
    <phoneticPr fontId="2" type="noConversion"/>
  </si>
  <si>
    <t>增减额</t>
    <phoneticPr fontId="2" type="noConversion"/>
  </si>
  <si>
    <t>增减%</t>
    <phoneticPr fontId="2" type="noConversion"/>
  </si>
  <si>
    <t xml:space="preserve">  增值税</t>
  </si>
  <si>
    <t xml:space="preserve">  营业税</t>
  </si>
  <si>
    <t xml:space="preserve">  企业所得税</t>
  </si>
  <si>
    <t xml:space="preserve">  个人所得税</t>
  </si>
  <si>
    <t xml:space="preserve">  资源税</t>
  </si>
  <si>
    <t xml:space="preserve">  城市维护建设税</t>
  </si>
  <si>
    <t xml:space="preserve">  房产税</t>
  </si>
  <si>
    <t xml:space="preserve">  印花税</t>
  </si>
  <si>
    <t xml:space="preserve">  城镇土地使用税</t>
  </si>
  <si>
    <t xml:space="preserve">  土地增值税</t>
  </si>
  <si>
    <t xml:space="preserve">  车船税</t>
  </si>
  <si>
    <t xml:space="preserve">  耕地占用税</t>
  </si>
  <si>
    <t xml:space="preserve">  契税</t>
  </si>
  <si>
    <t xml:space="preserve">  烟叶税</t>
  </si>
  <si>
    <t xml:space="preserve">  专项收入</t>
  </si>
  <si>
    <t xml:space="preserve">  行政事业性收费收入</t>
  </si>
  <si>
    <t xml:space="preserve">  罚没收入</t>
  </si>
  <si>
    <t xml:space="preserve">  国有资源（资产）有偿使用收入</t>
  </si>
  <si>
    <t xml:space="preserve">  其他收入</t>
  </si>
  <si>
    <t>单位:万元</t>
    <phoneticPr fontId="2" type="noConversion"/>
  </si>
  <si>
    <t>文化旅游体育与传媒支出</t>
    <phoneticPr fontId="2" type="noConversion"/>
  </si>
  <si>
    <t>商业服务业等支出</t>
  </si>
  <si>
    <t>2019年一般公共预算基本支出决算明细表</t>
    <phoneticPr fontId="2" type="noConversion"/>
  </si>
  <si>
    <t>一般公共预算支出</t>
  </si>
  <si>
    <t>机关工资福利支出</t>
  </si>
  <si>
    <t xml:space="preserve">    工资奖金津补贴</t>
    <phoneticPr fontId="2" type="noConversion"/>
  </si>
  <si>
    <t xml:space="preserve">    社会保障缴费</t>
    <phoneticPr fontId="2" type="noConversion"/>
  </si>
  <si>
    <t xml:space="preserve">    住房公积金</t>
    <phoneticPr fontId="2" type="noConversion"/>
  </si>
  <si>
    <t xml:space="preserve">    其他工资福利支出</t>
    <phoneticPr fontId="2" type="noConversion"/>
  </si>
  <si>
    <t>机关商品和服务支出</t>
  </si>
  <si>
    <t xml:space="preserve">    办公经费</t>
    <phoneticPr fontId="2" type="noConversion"/>
  </si>
  <si>
    <t xml:space="preserve">    会议费</t>
    <phoneticPr fontId="2" type="noConversion"/>
  </si>
  <si>
    <t xml:space="preserve">    培训费</t>
    <phoneticPr fontId="2" type="noConversion"/>
  </si>
  <si>
    <t xml:space="preserve">    专用材料购置费</t>
    <phoneticPr fontId="2" type="noConversion"/>
  </si>
  <si>
    <t xml:space="preserve">    委托业务费</t>
    <phoneticPr fontId="2" type="noConversion"/>
  </si>
  <si>
    <t xml:space="preserve">    公务接待费</t>
    <phoneticPr fontId="2" type="noConversion"/>
  </si>
  <si>
    <t xml:space="preserve">    因公出国(境)费用</t>
    <phoneticPr fontId="2" type="noConversion"/>
  </si>
  <si>
    <t xml:space="preserve">    公务用车运行维护费</t>
    <phoneticPr fontId="2" type="noConversion"/>
  </si>
  <si>
    <t xml:space="preserve">    维修(护)费</t>
    <phoneticPr fontId="2" type="noConversion"/>
  </si>
  <si>
    <t xml:space="preserve">    其他商品和服务支出</t>
    <phoneticPr fontId="2" type="noConversion"/>
  </si>
  <si>
    <t>机关资本性支出(一)</t>
  </si>
  <si>
    <t xml:space="preserve">    房屋建筑物购建</t>
    <phoneticPr fontId="2" type="noConversion"/>
  </si>
  <si>
    <t xml:space="preserve">    基础设施建设</t>
    <phoneticPr fontId="2" type="noConversion"/>
  </si>
  <si>
    <t xml:space="preserve">    公务用车购置</t>
    <phoneticPr fontId="2" type="noConversion"/>
  </si>
  <si>
    <t xml:space="preserve">    土地征迁补偿和安置支出</t>
    <phoneticPr fontId="2" type="noConversion"/>
  </si>
  <si>
    <t xml:space="preserve">    设备购置</t>
    <phoneticPr fontId="2" type="noConversion"/>
  </si>
  <si>
    <t xml:space="preserve">    大型修缮</t>
    <phoneticPr fontId="2" type="noConversion"/>
  </si>
  <si>
    <t xml:space="preserve">    其他资本性支出</t>
    <phoneticPr fontId="2" type="noConversion"/>
  </si>
  <si>
    <t>对事业单位经常性补助</t>
  </si>
  <si>
    <t xml:space="preserve">    工资福利支出</t>
    <phoneticPr fontId="2" type="noConversion"/>
  </si>
  <si>
    <t xml:space="preserve">    商品和服务支出</t>
    <phoneticPr fontId="2" type="noConversion"/>
  </si>
  <si>
    <t xml:space="preserve">    其他对事业单位补助</t>
    <phoneticPr fontId="2" type="noConversion"/>
  </si>
  <si>
    <t>对个人和家庭的补助</t>
  </si>
  <si>
    <t xml:space="preserve">    社会福利和救助</t>
    <phoneticPr fontId="2" type="noConversion"/>
  </si>
  <si>
    <t xml:space="preserve">    助学金</t>
    <phoneticPr fontId="2" type="noConversion"/>
  </si>
  <si>
    <t xml:space="preserve">    个人农业生产补贴</t>
    <phoneticPr fontId="2" type="noConversion"/>
  </si>
  <si>
    <t xml:space="preserve">    离退休费</t>
    <phoneticPr fontId="2" type="noConversion"/>
  </si>
  <si>
    <t xml:space="preserve">    其他对个人和家庭补助</t>
    <phoneticPr fontId="2" type="noConversion"/>
  </si>
  <si>
    <t>建平县2019年一般公共预算收支平衡情况表</t>
    <phoneticPr fontId="2" type="noConversion"/>
  </si>
  <si>
    <r>
      <t xml:space="preserve"> </t>
    </r>
    <r>
      <rPr>
        <sz val="12"/>
        <rFont val="宋体"/>
        <family val="3"/>
        <charset val="134"/>
      </rPr>
      <t xml:space="preserve">          </t>
    </r>
    <r>
      <rPr>
        <sz val="11"/>
        <color theme="1"/>
        <rFont val="宋体"/>
        <family val="2"/>
        <charset val="134"/>
        <scheme val="minor"/>
      </rPr>
      <t>单位:万元</t>
    </r>
    <phoneticPr fontId="2" type="noConversion"/>
  </si>
  <si>
    <t>决算数</t>
    <phoneticPr fontId="2" type="noConversion"/>
  </si>
  <si>
    <t>一、一般公共预算收入</t>
    <phoneticPr fontId="2" type="noConversion"/>
  </si>
  <si>
    <t>一、一般公共预算支出</t>
    <phoneticPr fontId="2" type="noConversion"/>
  </si>
  <si>
    <t>二、上级补助收入</t>
    <phoneticPr fontId="2" type="noConversion"/>
  </si>
  <si>
    <t>二、上解上级财政支出</t>
    <phoneticPr fontId="2" type="noConversion"/>
  </si>
  <si>
    <t>　　1.返还性收入</t>
  </si>
  <si>
    <t>　　1.体制上解支出</t>
  </si>
  <si>
    <t>　　2.一般性转移支付收入</t>
  </si>
  <si>
    <t>　　2.专项上解支出</t>
  </si>
  <si>
    <t xml:space="preserve">    3.专项转移支付收入</t>
    <phoneticPr fontId="2" type="noConversion"/>
  </si>
  <si>
    <t xml:space="preserve"> 三、债务还本支出</t>
    <phoneticPr fontId="2" type="noConversion"/>
  </si>
  <si>
    <t xml:space="preserve"> 三、上年结余收入</t>
    <phoneticPr fontId="2" type="noConversion"/>
  </si>
  <si>
    <t xml:space="preserve"> 四、补充预算稳定调节基金</t>
    <phoneticPr fontId="2" type="noConversion"/>
  </si>
  <si>
    <t xml:space="preserve"> 四、债务转贷收入</t>
    <phoneticPr fontId="2" type="noConversion"/>
  </si>
  <si>
    <t xml:space="preserve"> 五、结转下年支出</t>
    <phoneticPr fontId="2" type="noConversion"/>
  </si>
  <si>
    <t xml:space="preserve"> 五、调入资金</t>
    <phoneticPr fontId="2" type="noConversion"/>
  </si>
  <si>
    <t xml:space="preserve"> 六、调入预算稳定调节基金</t>
    <phoneticPr fontId="2" type="noConversion"/>
  </si>
  <si>
    <t>收入总计</t>
  </si>
  <si>
    <t>支出总计</t>
  </si>
  <si>
    <t>预算科目</t>
  </si>
  <si>
    <t>决算数</t>
  </si>
  <si>
    <t>建平县2019年政府性基金收入执行情况表</t>
    <phoneticPr fontId="2" type="noConversion"/>
  </si>
  <si>
    <r>
      <t>201</t>
    </r>
    <r>
      <rPr>
        <sz val="11"/>
        <color theme="1"/>
        <rFont val="宋体"/>
        <family val="2"/>
        <charset val="134"/>
        <scheme val="minor"/>
      </rPr>
      <t>9</t>
    </r>
    <r>
      <rPr>
        <sz val="12"/>
        <rFont val="宋体"/>
        <family val="3"/>
        <charset val="134"/>
      </rPr>
      <t>年调整预算数</t>
    </r>
    <phoneticPr fontId="2" type="noConversion"/>
  </si>
  <si>
    <r>
      <t>201</t>
    </r>
    <r>
      <rPr>
        <sz val="11"/>
        <color theme="1"/>
        <rFont val="宋体"/>
        <family val="2"/>
        <charset val="134"/>
        <scheme val="minor"/>
      </rPr>
      <t>9</t>
    </r>
    <r>
      <rPr>
        <sz val="12"/>
        <rFont val="宋体"/>
        <family val="3"/>
        <charset val="134"/>
      </rPr>
      <t>年决算数</t>
    </r>
    <phoneticPr fontId="2" type="noConversion"/>
  </si>
  <si>
    <r>
      <t>201</t>
    </r>
    <r>
      <rPr>
        <sz val="11"/>
        <color theme="1"/>
        <rFont val="宋体"/>
        <family val="2"/>
        <charset val="134"/>
        <scheme val="minor"/>
      </rPr>
      <t>8</t>
    </r>
    <r>
      <rPr>
        <sz val="12"/>
        <rFont val="宋体"/>
        <family val="3"/>
        <charset val="134"/>
      </rPr>
      <t>年决算数</t>
    </r>
    <phoneticPr fontId="2" type="noConversion"/>
  </si>
  <si>
    <r>
      <t>201</t>
    </r>
    <r>
      <rPr>
        <sz val="11"/>
        <color theme="1"/>
        <rFont val="宋体"/>
        <family val="2"/>
        <charset val="134"/>
        <scheme val="minor"/>
      </rPr>
      <t>9</t>
    </r>
    <r>
      <rPr>
        <sz val="12"/>
        <rFont val="宋体"/>
        <family val="3"/>
        <charset val="134"/>
      </rPr>
      <t>年完成预算%</t>
    </r>
    <phoneticPr fontId="2" type="noConversion"/>
  </si>
  <si>
    <r>
      <t>201</t>
    </r>
    <r>
      <rPr>
        <sz val="11"/>
        <color theme="1"/>
        <rFont val="宋体"/>
        <family val="2"/>
        <charset val="134"/>
        <scheme val="minor"/>
      </rPr>
      <t>9</t>
    </r>
    <r>
      <rPr>
        <sz val="12"/>
        <rFont val="宋体"/>
        <family val="3"/>
        <charset val="134"/>
      </rPr>
      <t>年决算比201</t>
    </r>
    <r>
      <rPr>
        <sz val="11"/>
        <color theme="1"/>
        <rFont val="宋体"/>
        <family val="2"/>
        <charset val="134"/>
        <scheme val="minor"/>
      </rPr>
      <t>8</t>
    </r>
    <r>
      <rPr>
        <sz val="12"/>
        <rFont val="宋体"/>
        <family val="3"/>
        <charset val="134"/>
      </rPr>
      <t>年决算</t>
    </r>
    <phoneticPr fontId="2" type="noConversion"/>
  </si>
  <si>
    <t>政府性基金收入合计</t>
    <phoneticPr fontId="2" type="noConversion"/>
  </si>
  <si>
    <t xml:space="preserve">  国有土地使用权出让金收入</t>
    <phoneticPr fontId="2" type="noConversion"/>
  </si>
  <si>
    <t xml:space="preserve">  国有土地收益基金收入</t>
    <phoneticPr fontId="2" type="noConversion"/>
  </si>
  <si>
    <t xml:space="preserve">  农业土地开发资金收入</t>
    <phoneticPr fontId="2" type="noConversion"/>
  </si>
  <si>
    <t xml:space="preserve">  城市基础设施配套费收入</t>
    <phoneticPr fontId="2" type="noConversion"/>
  </si>
  <si>
    <t xml:space="preserve">  污水处理费收入</t>
    <phoneticPr fontId="2" type="noConversion"/>
  </si>
  <si>
    <t xml:space="preserve">  其它政府性基金收入</t>
    <phoneticPr fontId="2" type="noConversion"/>
  </si>
  <si>
    <t>建平县2019年政府性基金支出执行情况表</t>
    <phoneticPr fontId="2" type="noConversion"/>
  </si>
  <si>
    <r>
      <t>20</t>
    </r>
    <r>
      <rPr>
        <sz val="11"/>
        <color theme="1"/>
        <rFont val="宋体"/>
        <family val="2"/>
        <charset val="134"/>
        <scheme val="minor"/>
      </rPr>
      <t>19</t>
    </r>
    <r>
      <rPr>
        <sz val="12"/>
        <rFont val="宋体"/>
        <family val="3"/>
        <charset val="134"/>
      </rPr>
      <t>年调整预算</t>
    </r>
    <phoneticPr fontId="2" type="noConversion"/>
  </si>
  <si>
    <r>
      <t>2019</t>
    </r>
    <r>
      <rPr>
        <sz val="12"/>
        <rFont val="宋体"/>
        <family val="3"/>
        <charset val="134"/>
      </rPr>
      <t>年决算数</t>
    </r>
    <phoneticPr fontId="2" type="noConversion"/>
  </si>
  <si>
    <r>
      <t>2018</t>
    </r>
    <r>
      <rPr>
        <sz val="12"/>
        <rFont val="宋体"/>
        <family val="3"/>
        <charset val="134"/>
      </rPr>
      <t>年决算数</t>
    </r>
    <phoneticPr fontId="2" type="noConversion"/>
  </si>
  <si>
    <t>政府性基金支出合计</t>
    <phoneticPr fontId="2" type="noConversion"/>
  </si>
  <si>
    <t xml:space="preserve"> 国家电影事业发展专项资金安排的支出</t>
    <phoneticPr fontId="2" type="noConversion"/>
  </si>
  <si>
    <t xml:space="preserve">  其他国家电影事业发展专项资金支出</t>
    <phoneticPr fontId="2" type="noConversion"/>
  </si>
  <si>
    <t xml:space="preserve"> 旅游发展基金支出</t>
    <phoneticPr fontId="2" type="noConversion"/>
  </si>
  <si>
    <t xml:space="preserve">  地方旅游开发项目补助</t>
    <phoneticPr fontId="2" type="noConversion"/>
  </si>
  <si>
    <t>社会保障和就业支出</t>
    <phoneticPr fontId="2" type="noConversion"/>
  </si>
  <si>
    <t xml:space="preserve"> 大中型水库移民后期扶持基金支出</t>
    <phoneticPr fontId="2" type="noConversion"/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</si>
  <si>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</si>
  <si>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</si>
  <si>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</si>
  <si>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小型水库移民扶助基金及对应专项债务收入安排的支出</t>
    <phoneticPr fontId="2" type="noConversion"/>
  </si>
  <si>
    <t xml:space="preserve">    基础设施建设和经济发展</t>
  </si>
  <si>
    <t>城乡社区支出</t>
    <phoneticPr fontId="2" type="noConversion"/>
  </si>
  <si>
    <t xml:space="preserve"> 国有土地使用权出让相关支出</t>
    <phoneticPr fontId="2" type="noConversion"/>
  </si>
  <si>
    <t xml:space="preserve">  国有土地使用权出让收入及对应专项债务收入安排的支出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</si>
  <si>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</si>
  <si>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</si>
  <si>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</si>
  <si>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</si>
  <si>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土地出让业务支出</t>
  </si>
  <si>
    <t xml:space="preserve">    廉租住房支出</t>
  </si>
  <si>
    <t xml:space="preserve">    棚户区改造支出</t>
  </si>
  <si>
    <t xml:space="preserve">    公共租赁住房支出</t>
  </si>
  <si>
    <t xml:space="preserve">    其他国有土地使用权出让收入安排的支出</t>
  </si>
  <si>
    <t xml:space="preserve">  国有土地使用权出让债务付息支出</t>
  </si>
  <si>
    <t xml:space="preserve">  国有土地使用权出让债务发行费用支出</t>
  </si>
  <si>
    <t xml:space="preserve"> 城市公用事业附加相关支出</t>
    <phoneticPr fontId="2" type="noConversion"/>
  </si>
  <si>
    <t xml:space="preserve">  城市公用事业附加及对应专项债务收入安排的支出</t>
  </si>
  <si>
    <t xml:space="preserve">    城市公共设施</t>
  </si>
  <si>
    <t xml:space="preserve"> 国有土地收益基金相关支出</t>
    <phoneticPr fontId="2" type="noConversion"/>
  </si>
  <si>
    <t xml:space="preserve">  国有土地收益基金及对应专项债务收入安排的支出</t>
  </si>
  <si>
    <t xml:space="preserve"> 农业土地开发资金相关支出</t>
    <phoneticPr fontId="2" type="noConversion"/>
  </si>
  <si>
    <t xml:space="preserve">  农业土地开发资金债务发行费用支出</t>
  </si>
  <si>
    <t xml:space="preserve">  农业土地开发资金债务付息支出</t>
    <phoneticPr fontId="2" type="noConversion"/>
  </si>
  <si>
    <t xml:space="preserve"> 城市基础设施配套费相关支出</t>
    <phoneticPr fontId="2" type="noConversion"/>
  </si>
  <si>
    <t xml:space="preserve">  城市基础设施配套费及对应专项债务收入安排的支出</t>
  </si>
  <si>
    <t xml:space="preserve">    其他城市基础设施配套费安排的支出</t>
    <phoneticPr fontId="2" type="noConversion"/>
  </si>
  <si>
    <t>农林水支出</t>
    <phoneticPr fontId="2" type="noConversion"/>
  </si>
  <si>
    <t xml:space="preserve">  国家重大水利工程建设基金及对应专项债务收入安排的支出</t>
    <phoneticPr fontId="2" type="noConversion"/>
  </si>
  <si>
    <t xml:space="preserve">    地方重大水利工程建设</t>
    <phoneticPr fontId="2" type="noConversion"/>
  </si>
  <si>
    <t xml:space="preserve">    其他重大水利工程建设基金支出</t>
    <phoneticPr fontId="2" type="noConversion"/>
  </si>
  <si>
    <t xml:space="preserve">  旅游发展基金支出</t>
    <phoneticPr fontId="2" type="noConversion"/>
  </si>
  <si>
    <t xml:space="preserve">    地方旅游开发项目补助</t>
    <phoneticPr fontId="2" type="noConversion"/>
  </si>
  <si>
    <t>彩票公益金相关支出</t>
    <phoneticPr fontId="2" type="noConversion"/>
  </si>
  <si>
    <t xml:space="preserve">  彩票公益金及对应专项债务收入安排的支出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</si>
  <si>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</si>
  <si>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</si>
  <si>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</si>
  <si>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</si>
  <si>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用于城乡医疗求助的彩票公益金支出</t>
    <phoneticPr fontId="2" type="noConversion"/>
  </si>
  <si>
    <t xml:space="preserve">    用于其他社会公益事业的彩票公益金支出</t>
    <phoneticPr fontId="2" type="noConversion"/>
  </si>
  <si>
    <t>债务付息支出</t>
    <phoneticPr fontId="2" type="noConversion"/>
  </si>
  <si>
    <t xml:space="preserve">  地方政府专项债务付息支出</t>
    <phoneticPr fontId="2" type="noConversion"/>
  </si>
  <si>
    <t xml:space="preserve">    国有土地使用权出让金债务付息支出</t>
    <phoneticPr fontId="2" type="noConversion"/>
  </si>
  <si>
    <t>债务发行费用支出</t>
    <phoneticPr fontId="2" type="noConversion"/>
  </si>
  <si>
    <t xml:space="preserve">  地方政府专项债务发行费用支出</t>
    <phoneticPr fontId="2" type="noConversion"/>
  </si>
  <si>
    <t xml:space="preserve">    国有土地使用权出让金债务发行费用支出</t>
    <phoneticPr fontId="2" type="noConversion"/>
  </si>
  <si>
    <t>建平县2019年政府性基金收支平衡情况表</t>
    <phoneticPr fontId="2" type="noConversion"/>
  </si>
  <si>
    <t>净结余</t>
    <phoneticPr fontId="2" type="noConversion"/>
  </si>
  <si>
    <t>一、政府性基金收入</t>
    <phoneticPr fontId="2" type="noConversion"/>
  </si>
  <si>
    <t>一、政府性基金支出</t>
    <phoneticPr fontId="2" type="noConversion"/>
  </si>
  <si>
    <t>二、调出资金</t>
    <phoneticPr fontId="2" type="noConversion"/>
  </si>
  <si>
    <t>三、上年结余收入</t>
    <phoneticPr fontId="2" type="noConversion"/>
  </si>
  <si>
    <t>三、债务还本支出</t>
    <phoneticPr fontId="2" type="noConversion"/>
  </si>
  <si>
    <t>四、债务转贷收入</t>
    <phoneticPr fontId="2" type="noConversion"/>
  </si>
  <si>
    <t xml:space="preserve">    地方政府专项债务还本支出</t>
    <phoneticPr fontId="2" type="noConversion"/>
  </si>
  <si>
    <t xml:space="preserve">    地方政府专项债务转贷收入</t>
    <phoneticPr fontId="2" type="noConversion"/>
  </si>
  <si>
    <t>四、政府性基金年终结余</t>
    <phoneticPr fontId="2" type="noConversion"/>
  </si>
  <si>
    <t>收　　入　　总　　计　</t>
  </si>
  <si>
    <t>支　　出　　总　　计　</t>
  </si>
  <si>
    <t>建平县2019年社会保险基金收入执行情况表</t>
    <phoneticPr fontId="2" type="noConversion"/>
  </si>
  <si>
    <t>2019年预算数</t>
    <phoneticPr fontId="2" type="noConversion"/>
  </si>
  <si>
    <t>增减额</t>
  </si>
  <si>
    <t>社会保险基金收入合计</t>
    <phoneticPr fontId="2" type="noConversion"/>
  </si>
  <si>
    <t xml:space="preserve"> 企业职工基本养老保险基金收入</t>
    <phoneticPr fontId="2" type="noConversion"/>
  </si>
  <si>
    <t xml:space="preserve">    其中：保险费收入</t>
    <phoneticPr fontId="2" type="noConversion"/>
  </si>
  <si>
    <t xml:space="preserve">          财政补贴收入</t>
    <phoneticPr fontId="2" type="noConversion"/>
  </si>
  <si>
    <t xml:space="preserve"> 城乡居民基本养老保险基金收入</t>
    <phoneticPr fontId="2" type="noConversion"/>
  </si>
  <si>
    <t xml:space="preserve"> 机关事业单位基本养老保险基金收入</t>
    <phoneticPr fontId="2" type="noConversion"/>
  </si>
  <si>
    <t xml:space="preserve"> 职工基本医疗保险基金收入</t>
    <phoneticPr fontId="2" type="noConversion"/>
  </si>
  <si>
    <t xml:space="preserve"> 城乡居民基本医疗保险基金收入</t>
    <phoneticPr fontId="2" type="noConversion"/>
  </si>
  <si>
    <t xml:space="preserve"> 失业保险基金收入</t>
    <phoneticPr fontId="2" type="noConversion"/>
  </si>
  <si>
    <t xml:space="preserve">         财政补贴收入</t>
    <phoneticPr fontId="2" type="noConversion"/>
  </si>
  <si>
    <t xml:space="preserve"> 工伤保险基金收入</t>
    <phoneticPr fontId="2" type="noConversion"/>
  </si>
  <si>
    <r>
      <t xml:space="preserve"> 生育保险基金</t>
    </r>
    <r>
      <rPr>
        <sz val="11"/>
        <color indexed="8"/>
        <rFont val="宋体"/>
        <family val="3"/>
        <charset val="134"/>
      </rPr>
      <t>收入</t>
    </r>
    <phoneticPr fontId="2" type="noConversion"/>
  </si>
  <si>
    <t xml:space="preserve">     加：上年结余收入</t>
    <phoneticPr fontId="2" type="noConversion"/>
  </si>
  <si>
    <t>收入总计</t>
    <phoneticPr fontId="2" type="noConversion"/>
  </si>
  <si>
    <t>建平县2019年社会保险基金支出执行情况表</t>
    <phoneticPr fontId="2" type="noConversion"/>
  </si>
  <si>
    <r>
      <t xml:space="preserve"> </t>
    </r>
    <r>
      <rPr>
        <sz val="12"/>
        <rFont val="宋体"/>
        <family val="3"/>
        <charset val="134"/>
      </rPr>
      <t xml:space="preserve"> </t>
    </r>
    <r>
      <rPr>
        <sz val="11"/>
        <color theme="1"/>
        <rFont val="宋体"/>
        <family val="2"/>
        <charset val="134"/>
        <scheme val="minor"/>
      </rPr>
      <t>单位：万元</t>
    </r>
    <phoneticPr fontId="2" type="noConversion"/>
  </si>
  <si>
    <t>社会保险基金支出合计</t>
    <phoneticPr fontId="2" type="noConversion"/>
  </si>
  <si>
    <t>企业职工基本养老保险基金支出</t>
    <phoneticPr fontId="2" type="noConversion"/>
  </si>
  <si>
    <t>　  保险待遇支出</t>
    <phoneticPr fontId="2" type="noConversion"/>
  </si>
  <si>
    <t>城乡居民基本养老保险基金支出</t>
    <phoneticPr fontId="2" type="noConversion"/>
  </si>
  <si>
    <t>机关事业单位基本养老保险基金支出</t>
    <phoneticPr fontId="2" type="noConversion"/>
  </si>
  <si>
    <t>职工基本医疗保险基金支出</t>
    <phoneticPr fontId="2" type="noConversion"/>
  </si>
  <si>
    <t>城乡居民基本医疗保险基金支出</t>
    <phoneticPr fontId="2" type="noConversion"/>
  </si>
  <si>
    <t>失业保险基金支出</t>
    <phoneticPr fontId="2" type="noConversion"/>
  </si>
  <si>
    <t>　　保险待遇支出</t>
    <phoneticPr fontId="2" type="noConversion"/>
  </si>
  <si>
    <t>工伤保险基金支出</t>
    <phoneticPr fontId="2" type="noConversion"/>
  </si>
  <si>
    <r>
      <t>生育保险基金</t>
    </r>
    <r>
      <rPr>
        <sz val="11"/>
        <color indexed="8"/>
        <rFont val="宋体"/>
        <family val="3"/>
        <charset val="134"/>
      </rPr>
      <t>支出</t>
    </r>
    <phoneticPr fontId="2" type="noConversion"/>
  </si>
  <si>
    <t xml:space="preserve">   加：年终结余</t>
    <phoneticPr fontId="2" type="noConversion"/>
  </si>
  <si>
    <t>支出总计</t>
    <phoneticPr fontId="2" type="noConversion"/>
  </si>
  <si>
    <t>附件：</t>
    <phoneticPr fontId="2" type="noConversion"/>
  </si>
  <si>
    <t xml:space="preserve">                  </t>
    <phoneticPr fontId="2" type="noConversion"/>
  </si>
  <si>
    <t xml:space="preserve">                               建平县财政局</t>
    <phoneticPr fontId="2" type="noConversion"/>
  </si>
  <si>
    <t>建平县2019年一般公共预算收入执行情况表</t>
    <phoneticPr fontId="10" type="noConversion"/>
  </si>
  <si>
    <t>预算科目</t>
    <phoneticPr fontId="10" type="noConversion"/>
  </si>
  <si>
    <t>2019年调整预算数</t>
    <phoneticPr fontId="10" type="noConversion"/>
  </si>
  <si>
    <t>2019年决算数</t>
    <phoneticPr fontId="10" type="noConversion"/>
  </si>
  <si>
    <t>2018年决算数</t>
    <phoneticPr fontId="10" type="noConversion"/>
  </si>
  <si>
    <t>2019年完成预算%</t>
    <phoneticPr fontId="10" type="noConversion"/>
  </si>
  <si>
    <t>2019年决算比2018年决算</t>
    <phoneticPr fontId="10" type="noConversion"/>
  </si>
  <si>
    <t>增减额</t>
    <phoneticPr fontId="10" type="noConversion"/>
  </si>
  <si>
    <t>增减%</t>
    <phoneticPr fontId="10" type="noConversion"/>
  </si>
  <si>
    <t>一般公共预算收入合计</t>
    <phoneticPr fontId="10" type="noConversion"/>
  </si>
  <si>
    <t xml:space="preserve"> 税收收入</t>
    <phoneticPr fontId="10" type="noConversion"/>
  </si>
  <si>
    <t xml:space="preserve">  环境保护税</t>
    <phoneticPr fontId="10" type="noConversion"/>
  </si>
  <si>
    <t xml:space="preserve">  其他税收收入</t>
    <phoneticPr fontId="10" type="noConversion"/>
  </si>
  <si>
    <t xml:space="preserve"> 非税收入</t>
    <phoneticPr fontId="10" type="noConversion"/>
  </si>
  <si>
    <t xml:space="preserve">  捐赠收入</t>
    <phoneticPr fontId="10" type="noConversion"/>
  </si>
  <si>
    <t xml:space="preserve">  政府性住房基金收入</t>
    <phoneticPr fontId="10" type="noConversion"/>
  </si>
  <si>
    <t>附：税务征收</t>
    <phoneticPr fontId="10" type="noConversion"/>
  </si>
  <si>
    <t xml:space="preserve">    地税征收</t>
    <phoneticPr fontId="10" type="noConversion"/>
  </si>
  <si>
    <t xml:space="preserve">    财政征收</t>
    <phoneticPr fontId="10" type="noConversion"/>
  </si>
  <si>
    <t>建平县2019年一般公共预算支出执行情况表</t>
    <phoneticPr fontId="10" type="noConversion"/>
  </si>
  <si>
    <t>单位:万元</t>
    <phoneticPr fontId="10" type="noConversion"/>
  </si>
  <si>
    <t>一般公共预算支出合计</t>
    <phoneticPr fontId="10" type="noConversion"/>
  </si>
  <si>
    <t xml:space="preserve">    单位：万元</t>
    <phoneticPr fontId="10" type="noConversion"/>
  </si>
  <si>
    <r>
      <t xml:space="preserve"> </t>
    </r>
    <r>
      <rPr>
        <sz val="12"/>
        <rFont val="宋体"/>
        <family val="3"/>
        <charset val="134"/>
      </rPr>
      <t xml:space="preserve">       </t>
    </r>
    <r>
      <rPr>
        <sz val="12"/>
        <rFont val="宋体"/>
        <family val="3"/>
        <charset val="134"/>
      </rPr>
      <t xml:space="preserve">  </t>
    </r>
    <r>
      <rPr>
        <sz val="11"/>
        <color theme="1"/>
        <rFont val="宋体"/>
        <family val="2"/>
        <charset val="134"/>
        <scheme val="minor"/>
      </rPr>
      <t>单位:万元</t>
    </r>
    <phoneticPr fontId="2" type="noConversion"/>
  </si>
  <si>
    <t xml:space="preserve">  建平县2019年财政收支决算情况表(草案)</t>
    <phoneticPr fontId="2" type="noConversion"/>
  </si>
  <si>
    <t xml:space="preserve">  一般公共服务支出</t>
    <phoneticPr fontId="1" type="noConversion"/>
  </si>
  <si>
    <t xml:space="preserve">  公共安全支出</t>
    <phoneticPr fontId="1" type="noConversion"/>
  </si>
  <si>
    <t xml:space="preserve">  教育支出</t>
    <phoneticPr fontId="1" type="noConversion"/>
  </si>
  <si>
    <t xml:space="preserve">  科学技术支出</t>
    <phoneticPr fontId="1" type="noConversion"/>
  </si>
  <si>
    <t xml:space="preserve">  文化旅游体育与传媒支出</t>
    <phoneticPr fontId="10" type="noConversion"/>
  </si>
  <si>
    <t xml:space="preserve">  社会保障和就业支出</t>
    <phoneticPr fontId="1" type="noConversion"/>
  </si>
  <si>
    <t xml:space="preserve">  卫生健康支出</t>
    <phoneticPr fontId="10" type="noConversion"/>
  </si>
  <si>
    <t xml:space="preserve">  节能环保支出</t>
    <phoneticPr fontId="1" type="noConversion"/>
  </si>
  <si>
    <t xml:space="preserve">  城乡社区支出</t>
    <phoneticPr fontId="1" type="noConversion"/>
  </si>
  <si>
    <t xml:space="preserve">  农林水支出</t>
    <phoneticPr fontId="1" type="noConversion"/>
  </si>
  <si>
    <t xml:space="preserve">  交通运输支出</t>
    <phoneticPr fontId="1" type="noConversion"/>
  </si>
  <si>
    <t xml:space="preserve">  资源勘探信息等支出</t>
    <phoneticPr fontId="1" type="noConversion"/>
  </si>
  <si>
    <t xml:space="preserve">  商业服务业等支出</t>
    <phoneticPr fontId="1" type="noConversion"/>
  </si>
  <si>
    <t xml:space="preserve">  自然资源海洋气象等支出</t>
    <phoneticPr fontId="10" type="noConversion"/>
  </si>
  <si>
    <t xml:space="preserve">  住房保障支出</t>
    <phoneticPr fontId="1" type="noConversion"/>
  </si>
  <si>
    <t xml:space="preserve">  粮油物资储备支出</t>
    <phoneticPr fontId="1" type="noConversion"/>
  </si>
  <si>
    <t xml:space="preserve">  灾害防治及应急管理支出</t>
    <phoneticPr fontId="10" type="noConversion"/>
  </si>
  <si>
    <t xml:space="preserve">  其他支出(类)</t>
    <phoneticPr fontId="1" type="noConversion"/>
  </si>
  <si>
    <t xml:space="preserve">  债务付息支出</t>
    <phoneticPr fontId="1" type="noConversion"/>
  </si>
  <si>
    <t xml:space="preserve">  债务发行费用支出</t>
    <phoneticPr fontId="1" type="noConversion"/>
  </si>
  <si>
    <t>2019年决算数</t>
    <phoneticPr fontId="10" type="noConversion"/>
  </si>
  <si>
    <r>
      <t>201</t>
    </r>
    <r>
      <rPr>
        <sz val="11"/>
        <color theme="1"/>
        <rFont val="宋体"/>
        <family val="3"/>
        <charset val="134"/>
        <scheme val="minor"/>
      </rPr>
      <t>9</t>
    </r>
    <r>
      <rPr>
        <sz val="11"/>
        <rFont val="宋体"/>
        <family val="3"/>
        <charset val="134"/>
      </rPr>
      <t>年调整预算</t>
    </r>
    <phoneticPr fontId="10" type="noConversion"/>
  </si>
  <si>
    <r>
      <t xml:space="preserve">         </t>
    </r>
    <r>
      <rPr>
        <sz val="12"/>
        <rFont val="宋体"/>
        <family val="3"/>
        <charset val="134"/>
      </rPr>
      <t xml:space="preserve">               </t>
    </r>
    <r>
      <rPr>
        <sz val="11"/>
        <rFont val="宋体"/>
        <family val="3"/>
        <charset val="134"/>
      </rPr>
      <t>单位：万元</t>
    </r>
    <phoneticPr fontId="2" type="noConversion"/>
  </si>
  <si>
    <t>目    录</t>
    <phoneticPr fontId="13" type="noConversion"/>
  </si>
  <si>
    <t>公共财政决算</t>
  </si>
  <si>
    <t>一般公共预算收入决算表</t>
  </si>
  <si>
    <t/>
  </si>
  <si>
    <t>一般公共预算支出决算表</t>
  </si>
  <si>
    <t>一般公共预算本级支出决算表</t>
  </si>
  <si>
    <t>一般公共预算本级基本支出决算表</t>
  </si>
  <si>
    <t>一般公共预算收支平衡决算表</t>
    <phoneticPr fontId="13" type="noConversion"/>
  </si>
  <si>
    <t>一般公共预算税收返还和转移支付决算表</t>
  </si>
  <si>
    <t>政府一般债务限额和余额情况决算表</t>
  </si>
  <si>
    <t>政府性基金决算</t>
  </si>
  <si>
    <t>政府性基金收入决算表</t>
  </si>
  <si>
    <t>政府性基金支出决算表</t>
  </si>
  <si>
    <t>政府性基金收支平衡决算表</t>
    <phoneticPr fontId="13" type="noConversion"/>
  </si>
  <si>
    <t>政府性基金转移支付决算表</t>
  </si>
  <si>
    <t>政府专项债务限额和余额情况决算表</t>
  </si>
  <si>
    <t>国有资本经营决算</t>
  </si>
  <si>
    <t>国有资本经营收入决算表</t>
  </si>
  <si>
    <t>国有资本经营支出决算表</t>
  </si>
  <si>
    <t>社会保险基金决算</t>
  </si>
  <si>
    <t>社会保险基金收入决算表</t>
  </si>
  <si>
    <t>社会保险基金支出决算表</t>
  </si>
  <si>
    <t>预算科目</t>
    <phoneticPr fontId="13" type="noConversion"/>
  </si>
  <si>
    <t>2018年决算数</t>
    <phoneticPr fontId="13" type="noConversion"/>
  </si>
  <si>
    <t>单位:万元</t>
  </si>
  <si>
    <t>一、返还性收入</t>
  </si>
  <si>
    <t>　　一般公共服务</t>
  </si>
  <si>
    <t xml:space="preserve">    所得税基数返还收入</t>
  </si>
  <si>
    <t>　　国防</t>
  </si>
  <si>
    <t xml:space="preserve">    成品油价格和税费改革税收返还收入</t>
  </si>
  <si>
    <t>　　公共安全</t>
  </si>
  <si>
    <t xml:space="preserve">    增值税税收返还收入</t>
  </si>
  <si>
    <t>　　教育</t>
  </si>
  <si>
    <t xml:space="preserve">    消费税税收返还收入</t>
  </si>
  <si>
    <t>　　科学技术</t>
  </si>
  <si>
    <t xml:space="preserve">    增值税“五五分享”税收返还收入</t>
  </si>
  <si>
    <t>二、一般性转移支付收入</t>
  </si>
  <si>
    <t>　　社会保障和就业</t>
  </si>
  <si>
    <t xml:space="preserve">    体制补助收入</t>
  </si>
  <si>
    <t xml:space="preserve">    均衡性转移支付收入</t>
  </si>
  <si>
    <t>　　节能环保</t>
  </si>
  <si>
    <t xml:space="preserve">    县级基本财力保障机制奖补资金收入</t>
  </si>
  <si>
    <t>　　城乡社区</t>
  </si>
  <si>
    <t xml:space="preserve">    结算补助收入</t>
  </si>
  <si>
    <t>　　农林水</t>
  </si>
  <si>
    <t>　　交通运输</t>
  </si>
  <si>
    <t>　　资源勘探信息等</t>
  </si>
  <si>
    <t>　　商业服务业等</t>
  </si>
  <si>
    <t>　　金融</t>
  </si>
  <si>
    <t xml:space="preserve">    城乡义务教育转移支付收入</t>
    <phoneticPr fontId="13" type="noConversion"/>
  </si>
  <si>
    <t>　　住房保障</t>
  </si>
  <si>
    <t>　　粮油物资储备</t>
  </si>
  <si>
    <t>　　其他收入</t>
    <phoneticPr fontId="13" type="noConversion"/>
  </si>
  <si>
    <t xml:space="preserve">    农村综合改革转移支付收入</t>
  </si>
  <si>
    <t>四、上解上级支出</t>
  </si>
  <si>
    <t xml:space="preserve">    产粮（油）大县奖励资金收入</t>
  </si>
  <si>
    <t>　　一般性转移支付</t>
  </si>
  <si>
    <t>　    体制上解支出</t>
  </si>
  <si>
    <t xml:space="preserve">    固定数额补助收入</t>
  </si>
  <si>
    <t>　    出口退税专项上解支出</t>
  </si>
  <si>
    <t xml:space="preserve">    贫困地区转移支付收入</t>
    <phoneticPr fontId="13" type="noConversion"/>
  </si>
  <si>
    <t>　    成品油价格和税费改革专项上解支出</t>
  </si>
  <si>
    <t xml:space="preserve">    其他一般性转移支付收入</t>
  </si>
  <si>
    <t>　　专项转移支付</t>
  </si>
  <si>
    <t>三、专项转移支付收入</t>
  </si>
  <si>
    <t>　　　专项上解支出</t>
  </si>
  <si>
    <t>项目</t>
  </si>
  <si>
    <t>预算数</t>
  </si>
  <si>
    <t>上年末地方政府一般债务余额</t>
    <phoneticPr fontId="13" type="noConversion"/>
  </si>
  <si>
    <t>本年地方政府一般债务余额限额</t>
    <phoneticPr fontId="13" type="noConversion"/>
  </si>
  <si>
    <t>本年地方政府一般债务(转贷)收入</t>
    <phoneticPr fontId="13" type="noConversion"/>
  </si>
  <si>
    <t>本年地方政府一般债务还本支出</t>
    <phoneticPr fontId="13" type="noConversion"/>
  </si>
  <si>
    <t>本年一般债务采用其他方式化解的债务本金</t>
    <phoneticPr fontId="13" type="noConversion"/>
  </si>
  <si>
    <t>年末地方政府一般债务余额</t>
    <phoneticPr fontId="13" type="noConversion"/>
  </si>
  <si>
    <t>单位:万元</t>
    <phoneticPr fontId="13" type="noConversion"/>
  </si>
  <si>
    <t>增减额</t>
    <phoneticPr fontId="13" type="noConversion"/>
  </si>
  <si>
    <t>增减%</t>
    <phoneticPr fontId="13" type="noConversion"/>
  </si>
  <si>
    <t>项       目</t>
    <phoneticPr fontId="13" type="noConversion"/>
  </si>
  <si>
    <t>上级补助收入</t>
    <phoneticPr fontId="13" type="noConversion"/>
  </si>
  <si>
    <t xml:space="preserve">    大中型水库移民后期扶持基金收入</t>
    <phoneticPr fontId="13" type="noConversion"/>
  </si>
  <si>
    <t xml:space="preserve">    国家重大水利工程建设基金收入</t>
    <phoneticPr fontId="13" type="noConversion"/>
  </si>
  <si>
    <t xml:space="preserve">    彩票公益金收入</t>
    <phoneticPr fontId="13" type="noConversion"/>
  </si>
  <si>
    <t>上年末地方政府专项债务余额</t>
    <phoneticPr fontId="13" type="noConversion"/>
  </si>
  <si>
    <t>本年地方政府专项债务余额限额</t>
    <phoneticPr fontId="13" type="noConversion"/>
  </si>
  <si>
    <t>本年地方政府专项债务(转贷)收入</t>
    <phoneticPr fontId="13" type="noConversion"/>
  </si>
  <si>
    <t>本年地方政府专项债务还本支出</t>
    <phoneticPr fontId="13" type="noConversion"/>
  </si>
  <si>
    <t>本年采用其他方式化解的专项债务本金</t>
    <phoneticPr fontId="13" type="noConversion"/>
  </si>
  <si>
    <t>年末地方政府专项债务余额</t>
    <phoneticPr fontId="13" type="noConversion"/>
  </si>
  <si>
    <t>年初预算数</t>
  </si>
  <si>
    <t>调整预算数</t>
  </si>
  <si>
    <t>省本级</t>
  </si>
  <si>
    <t>地市本级</t>
  </si>
  <si>
    <t>区县本级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</si>
  <si>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</si>
  <si>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</si>
  <si>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</si>
  <si>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</si>
  <si>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</si>
  <si>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</si>
  <si>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</si>
  <si>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</si>
  <si>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</si>
  <si>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</si>
  <si>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 年 收 入 合 计</t>
  </si>
  <si>
    <t>本 年 支 出 合 计</t>
  </si>
  <si>
    <t>上级补助收入</t>
  </si>
  <si>
    <t>上年结余</t>
  </si>
  <si>
    <t>省补助计划单列市收入</t>
  </si>
  <si>
    <t>调出资金</t>
  </si>
  <si>
    <t>年终结余</t>
  </si>
  <si>
    <t>收  入  总  计</t>
  </si>
  <si>
    <t>支  出  总  计</t>
  </si>
  <si>
    <t>注：本表为空表</t>
    <phoneticPr fontId="13" type="noConversion"/>
  </si>
  <si>
    <t xml:space="preserve">  石油石化企业利润收入</t>
  </si>
  <si>
    <t xml:space="preserve">  厂办大集体改革支出</t>
  </si>
  <si>
    <t xml:space="preserve">  电力企业利润收入</t>
  </si>
  <si>
    <t xml:space="preserve">  “三供一业”移交补助支出</t>
  </si>
  <si>
    <t xml:space="preserve">  电信企业利润收入</t>
  </si>
  <si>
    <t xml:space="preserve">  国有企业办职教幼教补助支出</t>
  </si>
  <si>
    <t xml:space="preserve">  煤炭企业利润收入</t>
  </si>
  <si>
    <t xml:space="preserve">  国有企业办公共服务机构移交补助支出</t>
  </si>
  <si>
    <t xml:space="preserve">  有色冶金采掘企业利润收入</t>
  </si>
  <si>
    <t xml:space="preserve">  国有企业退休人员社会化管理补助支出</t>
  </si>
  <si>
    <t xml:space="preserve">  钢铁企业利润收入</t>
  </si>
  <si>
    <t xml:space="preserve">  国有企业棚户区改造支出</t>
  </si>
  <si>
    <t xml:space="preserve">  运输企业利润收入</t>
  </si>
  <si>
    <t xml:space="preserve">  离休干部医药费补助支出</t>
  </si>
  <si>
    <t xml:space="preserve">  电子企业利润收入</t>
  </si>
  <si>
    <t xml:space="preserve">  其他解决历史遗留问题及改革成本支出</t>
  </si>
  <si>
    <t xml:space="preserve">  境外企业利润收入</t>
  </si>
  <si>
    <t xml:space="preserve">  地质勘查企业利润收入</t>
  </si>
  <si>
    <t xml:space="preserve">  国有经济结构调整支出</t>
  </si>
  <si>
    <t xml:space="preserve">  卫生体育福利企业利润收入</t>
  </si>
  <si>
    <t xml:space="preserve">  公益性设施投资支出</t>
  </si>
  <si>
    <t xml:space="preserve">  教育文化广播企业利润收入</t>
  </si>
  <si>
    <t xml:space="preserve">  保障国家经济安全支出</t>
  </si>
  <si>
    <t xml:space="preserve">  科学研究企业利润收入</t>
  </si>
  <si>
    <t xml:space="preserve">  对外投资合作支出</t>
  </si>
  <si>
    <t xml:space="preserve">  机关社团所属企业利润收入</t>
  </si>
  <si>
    <t xml:space="preserve">  其他国有企业资本金注入</t>
  </si>
  <si>
    <t xml:space="preserve">  金融企业利润收入</t>
  </si>
  <si>
    <t>国有企业政策性补贴(款)</t>
  </si>
  <si>
    <t xml:space="preserve">  其他国有资本经营预算企业利润收入</t>
  </si>
  <si>
    <t xml:space="preserve">  国有企业政策性补贴(项)</t>
  </si>
  <si>
    <t xml:space="preserve">  国有控股公司股利、股息收入</t>
  </si>
  <si>
    <t xml:space="preserve">  资本性支出</t>
  </si>
  <si>
    <t xml:space="preserve">  国有参股公司股利、股息收入</t>
  </si>
  <si>
    <t xml:space="preserve">  改革性支出</t>
  </si>
  <si>
    <t xml:space="preserve">  金融企业公司股利、股息收入</t>
  </si>
  <si>
    <t xml:space="preserve">  其他金融国有资本经营预算支出</t>
  </si>
  <si>
    <t xml:space="preserve">  其他国有资本经营预算企业股利、股息收入</t>
  </si>
  <si>
    <t>其他国有资本经营预算支出(款)</t>
  </si>
  <si>
    <t xml:space="preserve">  其他国有资本经营预算支出(项)</t>
  </si>
  <si>
    <t xml:space="preserve">  国有股权、股份转让收入</t>
  </si>
  <si>
    <t xml:space="preserve">  国有独资企业产权转让收入</t>
  </si>
  <si>
    <t xml:space="preserve">  其他国有资本经营预算企业产权转让收入</t>
  </si>
  <si>
    <t xml:space="preserve">  国有股权、股份清算收入</t>
  </si>
  <si>
    <t xml:space="preserve">  国有独资企业清算收入</t>
  </si>
  <si>
    <t xml:space="preserve">  其他国有资本经营预算企业清算收入</t>
  </si>
  <si>
    <t>单位：万元</t>
  </si>
  <si>
    <t>国有资本经营预算收入</t>
  </si>
  <si>
    <t>国有资本经营预算支出</t>
  </si>
  <si>
    <t>国有资本经营预算上级补助收入</t>
  </si>
  <si>
    <t>国有资本经营预算补助下级支出</t>
  </si>
  <si>
    <t>国有资本经营预算下级上解收入</t>
  </si>
  <si>
    <t>国有资本经营预算上解上级支出</t>
  </si>
  <si>
    <t>国有资本经营预算上年结余</t>
  </si>
  <si>
    <t>国有资本经营预算调出资金</t>
  </si>
  <si>
    <t>国有资本经营预算省补助计划单列市收入</t>
  </si>
  <si>
    <t>国有资本经营预算省补助计划单列市支出</t>
  </si>
  <si>
    <t>国有资本经营预算计划单列市上解省收入</t>
  </si>
  <si>
    <t>国有资本经营预算计划单列市上解省支出</t>
  </si>
  <si>
    <t>国有资本经营预算年终结余</t>
  </si>
  <si>
    <t>注：本表为空表</t>
  </si>
  <si>
    <t>乡镇</t>
    <phoneticPr fontId="13" type="noConversion"/>
  </si>
  <si>
    <t>本级</t>
    <phoneticPr fontId="13" type="noConversion"/>
  </si>
  <si>
    <t>一般公共预算支出合计</t>
    <phoneticPr fontId="13" type="noConversion"/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</si>
  <si>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</si>
  <si>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</si>
  <si>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</si>
  <si>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</si>
  <si>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政协事务</t>
  </si>
  <si>
    <t xml:space="preserve">  政府办公厅(室)及相关机构事务</t>
  </si>
  <si>
    <t xml:space="preserve">    政务公开审批</t>
  </si>
  <si>
    <t xml:space="preserve">    信访事务</t>
  </si>
  <si>
    <t xml:space="preserve">    事业运行</t>
  </si>
  <si>
    <t xml:space="preserve">    其他政府办公厅(室)及相关机构事务支出</t>
  </si>
  <si>
    <t xml:space="preserve">  发展与改革事务</t>
  </si>
  <si>
    <t xml:space="preserve">    物价管理</t>
  </si>
  <si>
    <t xml:space="preserve">    事业运行</t>
    <phoneticPr fontId="13" type="noConversion"/>
  </si>
  <si>
    <t xml:space="preserve">  统计信息事务</t>
  </si>
  <si>
    <t xml:space="preserve">    专项统计业务</t>
  </si>
  <si>
    <t xml:space="preserve">  财政事务</t>
  </si>
  <si>
    <t xml:space="preserve">    其他财政事务支出</t>
  </si>
  <si>
    <t xml:space="preserve">  税收事务</t>
  </si>
  <si>
    <t xml:space="preserve">    代扣代收代征税款手续费</t>
    <phoneticPr fontId="13" type="noConversion"/>
  </si>
  <si>
    <t xml:space="preserve">    其他税收事务支出</t>
  </si>
  <si>
    <t xml:space="preserve">  审计事务</t>
  </si>
  <si>
    <t xml:space="preserve">    其他审计事务支出</t>
  </si>
  <si>
    <t xml:space="preserve">  人力资源事务</t>
  </si>
  <si>
    <t xml:space="preserve">    一般行政管理事务</t>
    <phoneticPr fontId="13" type="noConversion"/>
  </si>
  <si>
    <t xml:space="preserve">    军队转业干部安置</t>
  </si>
  <si>
    <t xml:space="preserve">  纪检监察事务</t>
  </si>
  <si>
    <t xml:space="preserve">    其他纪检监察事务支出</t>
    <phoneticPr fontId="13" type="noConversion"/>
  </si>
  <si>
    <t xml:space="preserve">  商贸事务</t>
  </si>
  <si>
    <t xml:space="preserve">    招商引资</t>
    <phoneticPr fontId="13" type="noConversion"/>
  </si>
  <si>
    <t xml:space="preserve">  工商行政管理事务</t>
  </si>
  <si>
    <t xml:space="preserve">  民族事务</t>
  </si>
  <si>
    <t xml:space="preserve">    民族工作专项</t>
  </si>
  <si>
    <t xml:space="preserve">  宗教事务</t>
  </si>
  <si>
    <t xml:space="preserve">    其他宗教事务支出</t>
    <phoneticPr fontId="13" type="noConversion"/>
  </si>
  <si>
    <t xml:space="preserve">  档案事务</t>
  </si>
  <si>
    <t xml:space="preserve">    档案馆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</si>
  <si>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</si>
  <si>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</si>
  <si>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</si>
  <si>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组织事务</t>
  </si>
  <si>
    <t xml:space="preserve">    其他组织事务支出</t>
  </si>
  <si>
    <t xml:space="preserve">  宣传事务</t>
  </si>
  <si>
    <t xml:space="preserve">  统战事务</t>
  </si>
  <si>
    <t xml:space="preserve">  其他共产党事务支出(款)</t>
  </si>
  <si>
    <t xml:space="preserve">  其他一般公共服务支出(款)</t>
  </si>
  <si>
    <t xml:space="preserve">    其他一般公共服务支出(项)</t>
  </si>
  <si>
    <t>公共安全支出</t>
  </si>
  <si>
    <t xml:space="preserve">  公安</t>
  </si>
  <si>
    <t xml:space="preserve">    道路交通管理</t>
  </si>
  <si>
    <t xml:space="preserve">    拘押收教场所管理</t>
  </si>
  <si>
    <t xml:space="preserve">    其他公安支出</t>
  </si>
  <si>
    <t xml:space="preserve">  检察</t>
  </si>
  <si>
    <t xml:space="preserve">    其他检察支出</t>
  </si>
  <si>
    <t xml:space="preserve">  法院</t>
  </si>
  <si>
    <t xml:space="preserve">    其他法院支出</t>
    <phoneticPr fontId="13" type="noConversion"/>
  </si>
  <si>
    <t xml:space="preserve">  司法</t>
  </si>
  <si>
    <t xml:space="preserve">    基层司法业务</t>
  </si>
  <si>
    <t xml:space="preserve">    律师公证管理</t>
  </si>
  <si>
    <t xml:space="preserve">    法律援助</t>
  </si>
  <si>
    <t xml:space="preserve">    其他司法支出</t>
  </si>
  <si>
    <t>教育支出</t>
  </si>
  <si>
    <t xml:space="preserve">  教育管理事务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</si>
  <si>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</si>
  <si>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</si>
  <si>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</si>
  <si>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</si>
  <si>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</si>
  <si>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</si>
  <si>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</si>
  <si>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中专教育</t>
  </si>
  <si>
    <t xml:space="preserve">    其他职业教育支出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</si>
  <si>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</si>
  <si>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</si>
  <si>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</si>
  <si>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</si>
  <si>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</si>
  <si>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</si>
  <si>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中等职业学校教学设施</t>
    <phoneticPr fontId="13" type="noConversion"/>
  </si>
  <si>
    <t xml:space="preserve">    其他教育费附加安排的支出</t>
  </si>
  <si>
    <t>科学技术支出</t>
  </si>
  <si>
    <t xml:space="preserve">  科学技术管理事务</t>
  </si>
  <si>
    <t xml:space="preserve">  科学技术普及</t>
  </si>
  <si>
    <t xml:space="preserve">    机构运行</t>
  </si>
  <si>
    <t xml:space="preserve">    科普活动</t>
  </si>
  <si>
    <t xml:space="preserve">    其他科学技术普及支出</t>
    <phoneticPr fontId="13" type="noConversion"/>
  </si>
  <si>
    <t xml:space="preserve">    图书馆</t>
  </si>
  <si>
    <t xml:space="preserve">    文化活动</t>
    <phoneticPr fontId="13" type="noConversion"/>
  </si>
  <si>
    <t xml:space="preserve">    群众文化</t>
  </si>
  <si>
    <t xml:space="preserve">  文物</t>
  </si>
  <si>
    <t xml:space="preserve">    文物保护</t>
  </si>
  <si>
    <t xml:space="preserve">    博物馆</t>
  </si>
  <si>
    <t xml:space="preserve">    历史名城与古迹</t>
    <phoneticPr fontId="13" type="noConversion"/>
  </si>
  <si>
    <t xml:space="preserve">  体育</t>
  </si>
  <si>
    <t xml:space="preserve">    体育场馆</t>
  </si>
  <si>
    <t xml:space="preserve">    群众体育</t>
  </si>
  <si>
    <t xml:space="preserve">    广播</t>
  </si>
  <si>
    <t xml:space="preserve">    电视</t>
  </si>
  <si>
    <t xml:space="preserve">    电影</t>
  </si>
  <si>
    <t xml:space="preserve">  其他文化体育与传媒支出(款)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</si>
  <si>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</si>
  <si>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</si>
  <si>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</si>
  <si>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综合业务管理</t>
    <phoneticPr fontId="13" type="noConversion"/>
  </si>
  <si>
    <t xml:space="preserve">    就业管理事务</t>
  </si>
  <si>
    <t xml:space="preserve">    社会保险经办机构</t>
  </si>
  <si>
    <t xml:space="preserve">    公共就业服务和职业技能鉴定机构</t>
    <phoneticPr fontId="13" type="noConversion"/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</si>
  <si>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</si>
  <si>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</si>
  <si>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</si>
  <si>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</si>
  <si>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</si>
  <si>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</si>
  <si>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</si>
  <si>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</si>
  <si>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</si>
  <si>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</si>
  <si>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</si>
  <si>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机关事业单位基本养老保险缴费支出</t>
    <phoneticPr fontId="13" type="noConversion"/>
  </si>
  <si>
    <t xml:space="preserve">    对机关事业单位基本养老保险基金的补助</t>
    <phoneticPr fontId="13" type="noConversion"/>
  </si>
  <si>
    <t xml:space="preserve">  企业改革补助</t>
    <phoneticPr fontId="13" type="noConversion"/>
  </si>
  <si>
    <t xml:space="preserve">    其他企业改革发展补助</t>
    <phoneticPr fontId="13" type="noConversion"/>
  </si>
  <si>
    <t xml:space="preserve">  就业补助</t>
    <phoneticPr fontId="13" type="noConversion"/>
  </si>
  <si>
    <t xml:space="preserve">    社会保险补贴</t>
    <phoneticPr fontId="13" type="noConversion"/>
  </si>
  <si>
    <t xml:space="preserve">    公益性岗位补贴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</si>
  <si>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</si>
  <si>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</si>
  <si>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</si>
  <si>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</si>
  <si>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  <phoneticPr fontId="13" type="noConversion"/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</si>
  <si>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</si>
  <si>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</si>
  <si>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</si>
  <si>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</si>
  <si>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</si>
  <si>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</si>
  <si>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</si>
  <si>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</si>
  <si>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</si>
  <si>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  <phoneticPr fontId="13" type="noConversion"/>
  </si>
  <si>
    <t xml:space="preserve">  残疾人事业</t>
  </si>
  <si>
    <t xml:space="preserve">    残疾人康复</t>
  </si>
  <si>
    <t xml:space="preserve">    残疾人就业和扶贫</t>
  </si>
  <si>
    <t xml:space="preserve">    残疾人生活和护理补贴</t>
    <phoneticPr fontId="13" type="noConversion"/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</si>
  <si>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</si>
  <si>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</si>
  <si>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</si>
  <si>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其他自然灾害生活救助支出</t>
  </si>
  <si>
    <t xml:space="preserve">  红十字事业</t>
  </si>
  <si>
    <t xml:space="preserve">    行政运行</t>
    <phoneticPr fontId="13" type="noConversion"/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</si>
  <si>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</si>
  <si>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</si>
  <si>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</si>
  <si>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</si>
  <si>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</si>
  <si>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</si>
  <si>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  <phoneticPr fontId="13" type="noConversion"/>
  </si>
  <si>
    <t xml:space="preserve">    农村特困人员救助供养支出</t>
    <phoneticPr fontId="13" type="noConversion"/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</si>
  <si>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</si>
  <si>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</si>
  <si>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</si>
  <si>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  <phoneticPr fontId="13" type="noConversion"/>
  </si>
  <si>
    <t xml:space="preserve">    财政对企业职工基本养老保险基金的补助</t>
    <phoneticPr fontId="13" type="noConversion"/>
  </si>
  <si>
    <t xml:space="preserve">    财政对城乡居民基本养老保险基金的补助</t>
  </si>
  <si>
    <t xml:space="preserve">    财政对其他基本养老保险基金的补助</t>
    <phoneticPr fontId="13" type="noConversion"/>
  </si>
  <si>
    <t xml:space="preserve">  其他社会保障和就业支出(款)</t>
  </si>
  <si>
    <t xml:space="preserve">    其他社会保障和就业支出(项)</t>
  </si>
  <si>
    <t xml:space="preserve">  公立医院</t>
  </si>
  <si>
    <t xml:space="preserve">    综合医院</t>
  </si>
  <si>
    <t xml:space="preserve">    中医(民族)医院</t>
  </si>
  <si>
    <t xml:space="preserve">    精神病医院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</si>
  <si>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</si>
  <si>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</si>
  <si>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</si>
  <si>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</si>
  <si>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</si>
  <si>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</si>
  <si>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</si>
  <si>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</si>
  <si>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</si>
  <si>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重大公共卫生专项</t>
  </si>
  <si>
    <t xml:space="preserve">  中医药</t>
    <phoneticPr fontId="13" type="noConversion"/>
  </si>
  <si>
    <t xml:space="preserve">    中医(民族医)药专项</t>
    <phoneticPr fontId="13" type="noConversion"/>
  </si>
  <si>
    <t xml:space="preserve">  计划生育事务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</si>
  <si>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</si>
  <si>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</si>
  <si>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</si>
  <si>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其他食品和药品监督管理事务支出</t>
  </si>
  <si>
    <t xml:space="preserve">  行政事业单位医疗</t>
    <phoneticPr fontId="13" type="noConversion"/>
  </si>
  <si>
    <t xml:space="preserve">    行政单位医疗</t>
  </si>
  <si>
    <t xml:space="preserve">    事业单位医疗</t>
  </si>
  <si>
    <t xml:space="preserve">  财政对基本医疗保险基金的补助</t>
    <phoneticPr fontId="13" type="noConversion"/>
  </si>
  <si>
    <t xml:space="preserve">    财政对新型农村合作医疗基金的补助</t>
  </si>
  <si>
    <t xml:space="preserve">    财政对城镇居民基本医疗保险基金的补助</t>
  </si>
  <si>
    <t xml:space="preserve">  医疗救助</t>
  </si>
  <si>
    <t xml:space="preserve">    城乡医疗救助</t>
  </si>
  <si>
    <t xml:space="preserve">  优抚对象医疗</t>
  </si>
  <si>
    <t xml:space="preserve">    优抚对象医疗补助</t>
  </si>
  <si>
    <t>节能环保支出</t>
  </si>
  <si>
    <t xml:space="preserve">  环境保护管理事务</t>
  </si>
  <si>
    <t xml:space="preserve">    其他环境保护管理事务支出</t>
    <phoneticPr fontId="13" type="noConversion"/>
  </si>
  <si>
    <t xml:space="preserve">  污染防治</t>
  </si>
  <si>
    <t xml:space="preserve">    大气</t>
    <phoneticPr fontId="13" type="noConversion"/>
  </si>
  <si>
    <t xml:space="preserve">    水体</t>
  </si>
  <si>
    <t xml:space="preserve">    固体废弃物与化学品</t>
    <phoneticPr fontId="13" type="noConversion"/>
  </si>
  <si>
    <t xml:space="preserve">    其他污染防治支出</t>
    <phoneticPr fontId="13" type="noConversion"/>
  </si>
  <si>
    <t xml:space="preserve">  自然生态保护</t>
    <phoneticPr fontId="13" type="noConversion"/>
  </si>
  <si>
    <t xml:space="preserve">    农村环境保护</t>
    <phoneticPr fontId="13" type="noConversion"/>
  </si>
  <si>
    <t xml:space="preserve">  天然林保护</t>
    <phoneticPr fontId="13" type="noConversion"/>
  </si>
  <si>
    <t xml:space="preserve">    天然林保护工程建设</t>
    <phoneticPr fontId="13" type="noConversion"/>
  </si>
  <si>
    <t xml:space="preserve">  退耕还林</t>
  </si>
  <si>
    <t xml:space="preserve">    退耕现金</t>
  </si>
  <si>
    <t xml:space="preserve">    其他退耕还林支出</t>
  </si>
  <si>
    <t xml:space="preserve">  能源节约利用</t>
    <phoneticPr fontId="13" type="noConversion"/>
  </si>
  <si>
    <t xml:space="preserve">    能源节约利用(项)</t>
    <phoneticPr fontId="13" type="noConversion"/>
  </si>
  <si>
    <t xml:space="preserve">  其他节能环保支出</t>
  </si>
  <si>
    <t xml:space="preserve">    其他节能环保支出(项)</t>
    <phoneticPr fontId="13" type="noConversion"/>
  </si>
  <si>
    <t>城乡社区支出</t>
  </si>
  <si>
    <t xml:space="preserve">  城乡社区管理事务</t>
  </si>
  <si>
    <t xml:space="preserve">    城管执法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</si>
  <si>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</si>
  <si>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</si>
  <si>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</si>
  <si>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</si>
  <si>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</si>
  <si>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</si>
  <si>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</si>
  <si>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</si>
  <si>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</si>
  <si>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>农林水支出</t>
  </si>
  <si>
    <t xml:space="preserve">  农业</t>
  </si>
  <si>
    <t xml:space="preserve">    科技转化与推广服务</t>
  </si>
  <si>
    <t xml:space="preserve">    病虫害控制</t>
  </si>
  <si>
    <t xml:space="preserve">    执法监管</t>
    <phoneticPr fontId="13" type="noConversion"/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</si>
  <si>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</si>
  <si>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</si>
  <si>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</si>
  <si>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</si>
  <si>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</si>
  <si>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农村公益事业</t>
  </si>
  <si>
    <t xml:space="preserve">    农业资源保护修复与利用</t>
  </si>
  <si>
    <t xml:space="preserve">    对高校毕业生到基层任职补助</t>
  </si>
  <si>
    <t xml:space="preserve">    其他农业支出</t>
  </si>
  <si>
    <t xml:space="preserve">    森林培育</t>
  </si>
  <si>
    <t xml:space="preserve">    林业技术推广</t>
  </si>
  <si>
    <t xml:space="preserve">    森林生态效益补偿</t>
  </si>
  <si>
    <t xml:space="preserve">    林业自然保护区</t>
  </si>
  <si>
    <t xml:space="preserve">    林业执法与监督</t>
  </si>
  <si>
    <t xml:space="preserve">    林业检疫检测</t>
  </si>
  <si>
    <t xml:space="preserve">    林业贷款贴息</t>
  </si>
  <si>
    <t xml:space="preserve">    林业防灾减灾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</si>
  <si>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</si>
  <si>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</si>
  <si>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</si>
  <si>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</si>
  <si>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水土保持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</si>
  <si>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</si>
  <si>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</si>
  <si>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</si>
  <si>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</si>
  <si>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大中型水库移民后期扶持专项支出</t>
    <phoneticPr fontId="13" type="noConversion"/>
  </si>
  <si>
    <t xml:space="preserve">    水利建设移民支出</t>
    <phoneticPr fontId="13" type="noConversion"/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</si>
  <si>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</si>
  <si>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</si>
  <si>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</si>
  <si>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</si>
  <si>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</si>
  <si>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</si>
  <si>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</si>
  <si>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</si>
  <si>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</si>
  <si>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</si>
  <si>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</si>
  <si>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  对村集体经济组织的补助</t>
    <phoneticPr fontId="13" type="noConversion"/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</si>
  <si>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</si>
  <si>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</si>
  <si>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</si>
  <si>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涉农贷款增量奖励</t>
  </si>
  <si>
    <t xml:space="preserve">    农业保险保费补贴</t>
    <phoneticPr fontId="13" type="noConversion"/>
  </si>
  <si>
    <t xml:space="preserve">    创业担保贷款贴息</t>
    <phoneticPr fontId="13" type="noConversion"/>
  </si>
  <si>
    <t xml:space="preserve">    补充创业担保贷款基金</t>
    <phoneticPr fontId="13" type="noConversion"/>
  </si>
  <si>
    <t xml:space="preserve">    其他普惠金融发展支出</t>
  </si>
  <si>
    <t xml:space="preserve">  目标价格补贴</t>
  </si>
  <si>
    <t xml:space="preserve">    大豆目标价格补贴</t>
  </si>
  <si>
    <t xml:space="preserve">  其他农林水支出(款)</t>
  </si>
  <si>
    <t xml:space="preserve">    其他农林水支出(项)</t>
  </si>
  <si>
    <t>交通运输支出</t>
  </si>
  <si>
    <t xml:space="preserve">  公路水路运输</t>
  </si>
  <si>
    <t xml:space="preserve">    公路建设</t>
    <phoneticPr fontId="13" type="noConversion"/>
  </si>
  <si>
    <t xml:space="preserve">    公路养护</t>
  </si>
  <si>
    <t xml:space="preserve">    公路运输管理</t>
  </si>
  <si>
    <t xml:space="preserve">    其他公路水路运输支出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</si>
  <si>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</si>
  <si>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</si>
  <si>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</si>
  <si>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</si>
  <si>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  <phoneticPr fontId="13" type="noConversion"/>
  </si>
  <si>
    <t xml:space="preserve">  车辆购置税支出</t>
  </si>
  <si>
    <t xml:space="preserve">    车辆购置税用于公路等基础设施建设支出</t>
  </si>
  <si>
    <t xml:space="preserve">  其他交通运输支出(款)</t>
    <phoneticPr fontId="13" type="noConversion"/>
  </si>
  <si>
    <t xml:space="preserve">    其他交通运输支出(项)</t>
    <phoneticPr fontId="13" type="noConversion"/>
  </si>
  <si>
    <t xml:space="preserve">  安全生产监管</t>
  </si>
  <si>
    <t xml:space="preserve">    其他安全生产监管支出</t>
  </si>
  <si>
    <t xml:space="preserve">  支持中小企业发展和管理支出</t>
    <phoneticPr fontId="13" type="noConversion"/>
  </si>
  <si>
    <t xml:space="preserve">    其他支持中小企业发展和管理支出</t>
    <phoneticPr fontId="13" type="noConversion"/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</si>
  <si>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</si>
  <si>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</si>
  <si>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</si>
  <si>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</si>
  <si>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</si>
  <si>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</si>
  <si>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其他涉外发展服务支出</t>
  </si>
  <si>
    <t>国土海洋气象等支出</t>
  </si>
  <si>
    <t xml:space="preserve">  国土资源事务</t>
  </si>
  <si>
    <t xml:space="preserve">    国土资源调查</t>
    <phoneticPr fontId="13" type="noConversion"/>
  </si>
  <si>
    <t xml:space="preserve">    地质灾害防治</t>
  </si>
  <si>
    <t xml:space="preserve">    地质矿产资源利用与保护</t>
  </si>
  <si>
    <t xml:space="preserve">    其他国土资源事务支出</t>
  </si>
  <si>
    <t xml:space="preserve">  气象事务</t>
  </si>
  <si>
    <t xml:space="preserve">    气象服务</t>
  </si>
  <si>
    <t xml:space="preserve">    其他气象事务支出</t>
  </si>
  <si>
    <t>住房保障支出</t>
  </si>
  <si>
    <t xml:space="preserve">  保障性安居工程支出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</si>
  <si>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</si>
  <si>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</si>
  <si>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</si>
  <si>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</si>
  <si>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</si>
  <si>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</si>
  <si>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</si>
  <si>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城乡社区住宅</t>
  </si>
  <si>
    <t xml:space="preserve">    其他城乡社区住宅支出</t>
  </si>
  <si>
    <t>粮油物资储备支出</t>
  </si>
  <si>
    <t xml:space="preserve">  粮油事务</t>
  </si>
  <si>
    <t xml:space="preserve">    粮食财务挂账利息补贴</t>
    <phoneticPr fontId="13" type="noConversion"/>
  </si>
  <si>
    <t xml:space="preserve">    其他粮油事务支出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</si>
  <si>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</si>
  <si>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</si>
  <si>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</si>
  <si>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</si>
  <si>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地方政府一般债务付息支出</t>
  </si>
  <si>
    <t xml:space="preserve">    地方政府一般债券付息支出</t>
  </si>
  <si>
    <t xml:space="preserve">    地方政府其他一般债务付息支出</t>
  </si>
  <si>
    <t>债务发行费用支出</t>
  </si>
  <si>
    <t xml:space="preserve">  地方政府一般债务发行费用支出</t>
  </si>
  <si>
    <t>建平县本级2019年一般公共预算支出执行情况表</t>
    <phoneticPr fontId="13" type="noConversion"/>
  </si>
  <si>
    <t>2019年决算数</t>
    <phoneticPr fontId="13" type="noConversion"/>
  </si>
  <si>
    <t>2019年决算比2018年决算</t>
    <phoneticPr fontId="13" type="noConversion"/>
  </si>
  <si>
    <t>2019年一般公共预算税收返还和转移支付表</t>
    <phoneticPr fontId="13" type="noConversion"/>
  </si>
  <si>
    <t xml:space="preserve">    企业事业单位划转补助收入</t>
    <phoneticPr fontId="1" type="noConversion"/>
  </si>
  <si>
    <t xml:space="preserve">    公共安全共同财政事权转移支付收入</t>
    <phoneticPr fontId="1" type="noConversion"/>
  </si>
  <si>
    <t xml:space="preserve">    教育共同财政事权转移支付收入</t>
    <phoneticPr fontId="1" type="noConversion"/>
  </si>
  <si>
    <t xml:space="preserve">    文化旅游体育与传媒共同财政事权转移支付收入</t>
    <phoneticPr fontId="1" type="noConversion"/>
  </si>
  <si>
    <t xml:space="preserve">    社会保障和就业共同财政事权转移支付收入</t>
    <phoneticPr fontId="1" type="noConversion"/>
  </si>
  <si>
    <t xml:space="preserve">    卫生健康共同财政事权转移支付收入</t>
    <phoneticPr fontId="1" type="noConversion"/>
  </si>
  <si>
    <t xml:space="preserve">    节能环保共同财政事权转移支付收入</t>
    <phoneticPr fontId="13" type="noConversion"/>
  </si>
  <si>
    <t xml:space="preserve">    农林水共同财政事权转移支付收入</t>
    <phoneticPr fontId="1" type="noConversion"/>
  </si>
  <si>
    <t xml:space="preserve">    交通运输共同财政事权转移支付收入</t>
    <phoneticPr fontId="1" type="noConversion"/>
  </si>
  <si>
    <t xml:space="preserve">    住房保障共同财政事权转移支付收入</t>
    <phoneticPr fontId="1" type="noConversion"/>
  </si>
  <si>
    <t xml:space="preserve">    其他共同财政事权转移支付收入</t>
    <phoneticPr fontId="1" type="noConversion"/>
  </si>
  <si>
    <t>　　文化旅游体育与传媒</t>
    <phoneticPr fontId="1" type="noConversion"/>
  </si>
  <si>
    <t>　　卫生健康</t>
    <phoneticPr fontId="1" type="noConversion"/>
  </si>
  <si>
    <t>　　自然资源海洋气象等</t>
    <phoneticPr fontId="1" type="noConversion"/>
  </si>
  <si>
    <t>2019年度地方政府一般债务余额情况表</t>
    <phoneticPr fontId="13" type="noConversion"/>
  </si>
  <si>
    <t>建平县2019年政府性基金转移支付表</t>
    <phoneticPr fontId="13" type="noConversion"/>
  </si>
  <si>
    <t xml:space="preserve">    小型水库移民扶助基金相关收入</t>
    <phoneticPr fontId="13" type="noConversion"/>
  </si>
  <si>
    <t xml:space="preserve">    国家电影事业发展专项资金相关收入</t>
    <phoneticPr fontId="13" type="noConversion"/>
  </si>
  <si>
    <t xml:space="preserve">    旅游发展基金收入</t>
    <phoneticPr fontId="13" type="noConversion"/>
  </si>
  <si>
    <t>2019年度地方政府专项债务余额情况表</t>
    <phoneticPr fontId="13" type="noConversion"/>
  </si>
  <si>
    <t>2019年国有资本经营收支决算总表</t>
    <phoneticPr fontId="13" type="noConversion"/>
  </si>
  <si>
    <t>2019年国有资本经营收支决算明细表</t>
    <phoneticPr fontId="13" type="noConversion"/>
  </si>
  <si>
    <t>2019年建平县本级国有资本经营收支决算总表</t>
    <phoneticPr fontId="13" type="noConversion"/>
  </si>
  <si>
    <t>2019年度建平县国有资本经营预算转移性收支表</t>
    <phoneticPr fontId="13" type="noConversion"/>
  </si>
  <si>
    <t xml:space="preserve">    专项普查活动</t>
    <phoneticPr fontId="1" type="noConversion"/>
  </si>
  <si>
    <t xml:space="preserve">    事业运行</t>
    <phoneticPr fontId="1" type="noConversion"/>
  </si>
  <si>
    <t xml:space="preserve">    其他共产党事务支出（项）</t>
    <phoneticPr fontId="1" type="noConversion"/>
  </si>
  <si>
    <t xml:space="preserve">  市场监督管理事务</t>
    <phoneticPr fontId="1" type="noConversion"/>
  </si>
  <si>
    <t xml:space="preserve">    运行运行</t>
    <phoneticPr fontId="1" type="noConversion"/>
  </si>
  <si>
    <t xml:space="preserve">    一般行政管理事务</t>
    <phoneticPr fontId="1" type="noConversion"/>
  </si>
  <si>
    <t xml:space="preserve">    事业运行</t>
    <phoneticPr fontId="1" type="noConversion"/>
  </si>
  <si>
    <t xml:space="preserve">    农村中小学教学设施</t>
    <phoneticPr fontId="1" type="noConversion"/>
  </si>
  <si>
    <t xml:space="preserve">  其他科学技术支出（款）</t>
    <phoneticPr fontId="1" type="noConversion"/>
  </si>
  <si>
    <t xml:space="preserve">    其他科学技术支出（项）</t>
    <phoneticPr fontId="1" type="noConversion"/>
  </si>
  <si>
    <t>文化旅游体育与传媒支出</t>
    <phoneticPr fontId="1" type="noConversion"/>
  </si>
  <si>
    <t xml:space="preserve">  文化和旅游</t>
    <phoneticPr fontId="1" type="noConversion"/>
  </si>
  <si>
    <t xml:space="preserve">    文化和旅游市场管理</t>
    <phoneticPr fontId="1" type="noConversion"/>
  </si>
  <si>
    <t xml:space="preserve">    其他文化和旅游支出</t>
    <phoneticPr fontId="1" type="noConversion"/>
  </si>
  <si>
    <t xml:space="preserve">    旅游行业业务管理</t>
    <phoneticPr fontId="1" type="noConversion"/>
  </si>
  <si>
    <t xml:space="preserve">  广播电视</t>
    <phoneticPr fontId="1" type="noConversion"/>
  </si>
  <si>
    <t xml:space="preserve">    其他广播电视支出</t>
    <phoneticPr fontId="1" type="noConversion"/>
  </si>
  <si>
    <t xml:space="preserve">    机关事业单位职业年金缴费支出</t>
    <phoneticPr fontId="1" type="noConversion"/>
  </si>
  <si>
    <t xml:space="preserve">    优抚事业单位支出</t>
    <phoneticPr fontId="1" type="noConversion"/>
  </si>
  <si>
    <t xml:space="preserve">    军队转业干部安置</t>
    <phoneticPr fontId="1" type="noConversion"/>
  </si>
  <si>
    <t xml:space="preserve">  退役军人管理事务</t>
    <phoneticPr fontId="1" type="noConversion"/>
  </si>
  <si>
    <t xml:space="preserve">    行政运行</t>
    <phoneticPr fontId="1" type="noConversion"/>
  </si>
  <si>
    <t xml:space="preserve">    拥军优属</t>
    <phoneticPr fontId="1" type="noConversion"/>
  </si>
  <si>
    <t xml:space="preserve">    部队供应</t>
    <phoneticPr fontId="1" type="noConversion"/>
  </si>
  <si>
    <t>卫生健康支出</t>
    <phoneticPr fontId="1" type="noConversion"/>
  </si>
  <si>
    <t xml:space="preserve">  卫生健康管理事务</t>
    <phoneticPr fontId="1" type="noConversion"/>
  </si>
  <si>
    <t xml:space="preserve">    其他卫生健康管理事务支出</t>
    <phoneticPr fontId="1" type="noConversion"/>
  </si>
  <si>
    <t xml:space="preserve">  其他卫生健康支出(款)</t>
    <phoneticPr fontId="1" type="noConversion"/>
  </si>
  <si>
    <t xml:space="preserve">    其他卫生健康支出(项)</t>
    <phoneticPr fontId="1" type="noConversion"/>
  </si>
  <si>
    <t xml:space="preserve">  医疗保障管理事务</t>
    <phoneticPr fontId="1" type="noConversion"/>
  </si>
  <si>
    <t xml:space="preserve">  已垦草原退耕还草（款）</t>
    <phoneticPr fontId="1" type="noConversion"/>
  </si>
  <si>
    <t xml:space="preserve">    已垦草原退耕还草（项）</t>
    <phoneticPr fontId="1" type="noConversion"/>
  </si>
  <si>
    <t>资源勘探信息等支出</t>
    <phoneticPr fontId="1" type="noConversion"/>
  </si>
  <si>
    <t xml:space="preserve">  其他资源勘探信息等支出（款）</t>
    <phoneticPr fontId="1" type="noConversion"/>
  </si>
  <si>
    <t xml:space="preserve">    其他资源勘探信息等支出（项）</t>
    <phoneticPr fontId="1" type="noConversion"/>
  </si>
  <si>
    <t>灾害防治及应急管理支出</t>
    <phoneticPr fontId="2" type="noConversion"/>
  </si>
  <si>
    <t xml:space="preserve">  应急管理事务</t>
    <phoneticPr fontId="2" type="noConversion"/>
  </si>
  <si>
    <t xml:space="preserve">    行政运行</t>
    <phoneticPr fontId="2" type="noConversion"/>
  </si>
  <si>
    <t xml:space="preserve">    安全监管</t>
    <phoneticPr fontId="2" type="noConversion"/>
  </si>
  <si>
    <t xml:space="preserve">    事业运行</t>
    <phoneticPr fontId="2" type="noConversion"/>
  </si>
  <si>
    <t xml:space="preserve">    其他应急管理支出</t>
    <phoneticPr fontId="2" type="noConversion"/>
  </si>
  <si>
    <t xml:space="preserve">  消防事务</t>
    <phoneticPr fontId="2" type="noConversion"/>
  </si>
  <si>
    <t xml:space="preserve">    消防应急救援</t>
    <phoneticPr fontId="2" type="noConversion"/>
  </si>
  <si>
    <t xml:space="preserve">  自然灾害救灾及恢复重建支出</t>
    <phoneticPr fontId="2" type="noConversion"/>
  </si>
  <si>
    <t xml:space="preserve">    中央自然灾害生活补助</t>
    <phoneticPr fontId="2" type="noConversion"/>
  </si>
  <si>
    <r>
      <t xml:space="preserve"> </t>
    </r>
    <r>
      <rPr>
        <sz val="10"/>
        <rFont val="宋体"/>
        <family val="3"/>
        <charset val="134"/>
      </rPr>
      <t xml:space="preserve">   农产品质量安全</t>
    </r>
    <phoneticPr fontId="1" type="noConversion"/>
  </si>
  <si>
    <r>
      <t xml:space="preserve"> </t>
    </r>
    <r>
      <rPr>
        <sz val="10"/>
        <rFont val="宋体"/>
        <family val="3"/>
        <charset val="134"/>
      </rPr>
      <t xml:space="preserve">   农产品加工与促销</t>
    </r>
    <phoneticPr fontId="1" type="noConversion"/>
  </si>
  <si>
    <t xml:space="preserve">  林业和草原</t>
    <phoneticPr fontId="1" type="noConversion"/>
  </si>
  <si>
    <t xml:space="preserve">    事业机构</t>
    <phoneticPr fontId="1" type="noConversion"/>
  </si>
  <si>
    <r>
      <t xml:space="preserve"> </t>
    </r>
    <r>
      <rPr>
        <sz val="10"/>
        <rFont val="宋体"/>
        <family val="3"/>
        <charset val="134"/>
      </rPr>
      <t xml:space="preserve">   草原管理</t>
    </r>
    <phoneticPr fontId="1" type="noConversion"/>
  </si>
  <si>
    <t xml:space="preserve">    其他林业和草原支出</t>
    <phoneticPr fontId="1" type="noConversion"/>
  </si>
  <si>
    <t xml:space="preserve">    水资源节约管理与保护</t>
    <phoneticPr fontId="1" type="noConversion"/>
  </si>
  <si>
    <t xml:space="preserve">    江河湖库水系综合整治</t>
    <phoneticPr fontId="1" type="noConversion"/>
  </si>
  <si>
    <t xml:space="preserve">    社会发展</t>
    <phoneticPr fontId="1" type="noConversion"/>
  </si>
  <si>
    <t xml:space="preserve">    扶贫事业机构</t>
    <phoneticPr fontId="1" type="noConversion"/>
  </si>
  <si>
    <t>合计</t>
  </si>
  <si>
    <t>文化旅游体育与传媒支出</t>
  </si>
  <si>
    <t xml:space="preserve">  国家电影事业发展专项资金安排的支出</t>
  </si>
  <si>
    <t xml:space="preserve">    资助国产影片放映</t>
  </si>
  <si>
    <t xml:space="preserve">    资助影院建设</t>
  </si>
  <si>
    <t xml:space="preserve">    资助少数民族语电影译制</t>
  </si>
  <si>
    <t xml:space="preserve">    其他国家电影事业发展专项资金支出</t>
  </si>
  <si>
    <t xml:space="preserve">  旅游发展基金支出</t>
  </si>
  <si>
    <t xml:space="preserve">    宣传促销</t>
  </si>
  <si>
    <t xml:space="preserve">    行业规划</t>
  </si>
  <si>
    <t xml:space="preserve">    旅游事业补助</t>
  </si>
  <si>
    <t xml:space="preserve">    地方旅游开发项目补助</t>
  </si>
  <si>
    <t xml:space="preserve">    其他旅游发展基金支出</t>
  </si>
  <si>
    <t xml:space="preserve">  国家电影事业发展专项资金对应专项债务收入安排的支出</t>
  </si>
  <si>
    <t xml:space="preserve">    资助城市影院</t>
  </si>
  <si>
    <t xml:space="preserve">    其他国家电影事业发展专项资金对应专项债务收入支出</t>
  </si>
  <si>
    <t xml:space="preserve">  大中型水库移民后期扶持基金支出</t>
  </si>
  <si>
    <t xml:space="preserve">    移民补助</t>
  </si>
  <si>
    <t xml:space="preserve">    其他大中型水库移民后期扶持基金支出</t>
  </si>
  <si>
    <t xml:space="preserve">  小型水库移民扶助基金安排的支出</t>
  </si>
  <si>
    <t xml:space="preserve">    其他小型水库移民扶助基金支出</t>
  </si>
  <si>
    <t xml:space="preserve">  小型水库移民扶助基金对应专项债务收入安排的支出</t>
  </si>
  <si>
    <t xml:space="preserve">    其他小型水库移民扶助基金对应专项债务收入安排的支出</t>
  </si>
  <si>
    <t xml:space="preserve">  可再生能源电价附加收入安排的支出</t>
  </si>
  <si>
    <t xml:space="preserve">    风力发电补助</t>
  </si>
  <si>
    <t xml:space="preserve">    太阳能发电补助</t>
  </si>
  <si>
    <t xml:space="preserve">    生物质能发电补助</t>
  </si>
  <si>
    <t xml:space="preserve">    其他可再生能源电价附加收入安排的支出</t>
  </si>
  <si>
    <t xml:space="preserve">    补助被征地农民支出</t>
  </si>
  <si>
    <t xml:space="preserve">    支付破产或改制企业职工安置费</t>
  </si>
  <si>
    <t xml:space="preserve">    其他国有土地收益基金支出</t>
  </si>
  <si>
    <t xml:space="preserve">  农业土地开发资金安排的支出</t>
  </si>
  <si>
    <t xml:space="preserve">  城市基础设施配套费安排的支出</t>
  </si>
  <si>
    <t xml:space="preserve">    城市环境卫生</t>
  </si>
  <si>
    <t xml:space="preserve">    公有房屋</t>
  </si>
  <si>
    <t xml:space="preserve">    城市防洪</t>
  </si>
  <si>
    <t xml:space="preserve">    其他城市基础设施配套费安排的支出</t>
  </si>
  <si>
    <t xml:space="preserve">  污水处理费及对应专项债务收入安排的支出</t>
  </si>
  <si>
    <t xml:space="preserve">    污水处理设施建设和运营</t>
  </si>
  <si>
    <t xml:space="preserve">    代征手续费</t>
  </si>
  <si>
    <t xml:space="preserve">    其他污水处理费安排的支出</t>
  </si>
  <si>
    <t xml:space="preserve">  大中型水库库区基金安排的支出</t>
  </si>
  <si>
    <t xml:space="preserve">    解决移民遗留问题</t>
  </si>
  <si>
    <t xml:space="preserve">    库区防护工程维护</t>
  </si>
  <si>
    <t xml:space="preserve">    其他大中型水库库区基金支出</t>
  </si>
  <si>
    <t xml:space="preserve">  三峡水库库区基金支出</t>
  </si>
  <si>
    <t xml:space="preserve">    库区维护和管理</t>
  </si>
  <si>
    <t xml:space="preserve">    其他三峡水库库区基金支出</t>
  </si>
  <si>
    <t xml:space="preserve">  国家重大水利工程建设基金安排的支出</t>
  </si>
  <si>
    <t xml:space="preserve">    南水北调工程建设</t>
  </si>
  <si>
    <t xml:space="preserve">    三峡工程后续工作</t>
  </si>
  <si>
    <t xml:space="preserve">    地方重大水利工程建设</t>
  </si>
  <si>
    <t xml:space="preserve">    其他重大水利工程建设基金支出</t>
  </si>
  <si>
    <t>其他支出</t>
  </si>
  <si>
    <t xml:space="preserve">  其他政府性基金及对应专项债务收入安排的支出</t>
  </si>
  <si>
    <t xml:space="preserve">    其他政府性基金安排的支出  </t>
  </si>
  <si>
    <t xml:space="preserve">    其他地方自行试点项目收益专项债券收入安排的支出  </t>
  </si>
  <si>
    <t xml:space="preserve">    其他政府性基金债务收入安排的支出  </t>
  </si>
  <si>
    <t xml:space="preserve">  彩票公益金安排的支出</t>
  </si>
  <si>
    <t xml:space="preserve">    用于补充全国社会保障基金的彩票公益金支出</t>
  </si>
  <si>
    <t xml:space="preserve">    用于红十字事业的彩票公益金支出</t>
  </si>
  <si>
    <t xml:space="preserve">    用于文化事业的彩票公益金支出</t>
  </si>
  <si>
    <t xml:space="preserve">    用于扶贫的彩票公益金支出</t>
  </si>
  <si>
    <t xml:space="preserve">    用于法律援助的彩票公益金支出</t>
  </si>
  <si>
    <t xml:space="preserve">    用于城乡医疗救助的彩票公益金支出</t>
  </si>
  <si>
    <t xml:space="preserve">    用于其他社会公益事业的彩票公益金支出</t>
  </si>
  <si>
    <t xml:space="preserve">  地方政府专项债务付息支出</t>
  </si>
  <si>
    <t xml:space="preserve">    海南省高等级公路车辆通行附加费债务付息支出</t>
  </si>
  <si>
    <t xml:space="preserve">    港口建设费债务付息支出</t>
  </si>
  <si>
    <t xml:space="preserve">    国家电影事业发展专项资金债务付息支出</t>
  </si>
  <si>
    <t xml:space="preserve">    国有土地使用权出让金债务付息支出</t>
  </si>
  <si>
    <t xml:space="preserve">    国有土地收益基金债务付息支出</t>
  </si>
  <si>
    <t xml:space="preserve">    农业土地开发资金债务付息支出</t>
  </si>
  <si>
    <t xml:space="preserve">    大中型水库库区基金债务付息支出</t>
  </si>
  <si>
    <t xml:space="preserve">    城市基础设施配套费债务付息支出</t>
  </si>
  <si>
    <t xml:space="preserve">    其他政府性基金债务付息支出</t>
  </si>
  <si>
    <t xml:space="preserve">  地方政府专项债务发行费用支出</t>
  </si>
  <si>
    <t xml:space="preserve">    海南省高等级公路车辆通行附加费债务发行费用支出</t>
  </si>
  <si>
    <t xml:space="preserve">    港口建设费债务发行费用支出</t>
  </si>
  <si>
    <t xml:space="preserve">    国家电影事业发展专项资金债务发行费用支出</t>
  </si>
  <si>
    <t xml:space="preserve">    国有土地使用权出让金债务发行费用支出</t>
  </si>
  <si>
    <t xml:space="preserve">    国有土地收益基金债务发行费用支出</t>
  </si>
  <si>
    <t>建平县2019年本级政府性基金支出执行情况表</t>
    <phoneticPr fontId="2" type="noConversion"/>
  </si>
  <si>
    <t>2019年决算数</t>
    <phoneticPr fontId="1" type="noConversion"/>
  </si>
  <si>
    <t>预 算 科 目</t>
    <phoneticPr fontId="1" type="noConversion"/>
  </si>
  <si>
    <t xml:space="preserve">  单位：万元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</si>
</sst>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#,##0_ "/>
    <numFmt numFmtId="177" formatCode="0.0_ "/>
    <numFmt numFmtId="180" formatCode="0.0"/>
    <numFmt numFmtId="181" formatCode="0.00_ "/>
  </numFmts>
  <fonts count="3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20"/>
      <color theme="1"/>
      <name val="宋体"/>
      <family val="2"/>
      <charset val="134"/>
      <scheme val="minor"/>
    </font>
    <font>
      <b/>
      <sz val="28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name val="宋体"/>
      <charset val="134"/>
    </font>
    <font>
      <sz val="9"/>
      <name val="宋体"/>
      <charset val="134"/>
    </font>
    <font>
      <sz val="10"/>
      <name val="Arial"/>
      <family val="2"/>
    </font>
    <font>
      <sz val="11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宋体"/>
      <family val="3"/>
      <charset val="134"/>
    </font>
    <font>
      <sz val="10"/>
      <name val="Geneva"/>
    </font>
    <font>
      <sz val="18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黑体"/>
      <family val="3"/>
      <charset val="134"/>
    </font>
    <font>
      <sz val="12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theme="1"/>
      <name val="Geneva"/>
    </font>
    <font>
      <sz val="11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1">
    <xf numFmtId="0" fontId="0" fillId="0" borderId="0">
      <alignment vertical="center"/>
    </xf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3" fillId="0" borderId="0"/>
    <xf numFmtId="0" fontId="3" fillId="0" borderId="0"/>
  </cellStyleXfs>
  <cellXfs count="128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>
      <alignment vertical="center"/>
    </xf>
    <xf numFmtId="57" fontId="8" fillId="0" borderId="0" xfId="0" applyNumberFormat="1" applyFon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5" fillId="0" borderId="3" xfId="1" applyFont="1" applyBorder="1" applyAlignment="1">
      <alignment horizontal="left" vertical="center"/>
    </xf>
    <xf numFmtId="0" fontId="0" fillId="0" borderId="0" xfId="0" applyFill="1">
      <alignment vertical="center"/>
    </xf>
    <xf numFmtId="0" fontId="15" fillId="0" borderId="7" xfId="2" applyNumberFormat="1" applyFont="1" applyFill="1" applyBorder="1" applyAlignment="1" applyProtection="1">
      <alignment horizontal="center" vertical="center"/>
    </xf>
    <xf numFmtId="0" fontId="15" fillId="0" borderId="1" xfId="2" applyNumberFormat="1" applyFont="1" applyFill="1" applyBorder="1" applyAlignment="1" applyProtection="1">
      <alignment vertical="center"/>
    </xf>
    <xf numFmtId="3" fontId="15" fillId="0" borderId="1" xfId="2" applyNumberFormat="1" applyFont="1" applyFill="1" applyBorder="1" applyAlignment="1" applyProtection="1">
      <alignment horizontal="right" vertical="center"/>
    </xf>
    <xf numFmtId="0" fontId="15" fillId="0" borderId="1" xfId="3" applyNumberFormat="1" applyFont="1" applyFill="1" applyBorder="1" applyAlignment="1" applyProtection="1">
      <alignment vertical="center"/>
    </xf>
    <xf numFmtId="0" fontId="15" fillId="0" borderId="9" xfId="2" applyNumberFormat="1" applyFont="1" applyFill="1" applyBorder="1" applyAlignment="1" applyProtection="1">
      <alignment vertical="center"/>
    </xf>
    <xf numFmtId="3" fontId="15" fillId="0" borderId="0" xfId="2" applyNumberFormat="1" applyFont="1" applyFill="1" applyBorder="1" applyAlignment="1" applyProtection="1">
      <alignment horizontal="right" vertical="center"/>
    </xf>
    <xf numFmtId="0" fontId="0" fillId="0" borderId="0" xfId="0" applyFill="1" applyBorder="1">
      <alignment vertical="center"/>
    </xf>
    <xf numFmtId="3" fontId="15" fillId="0" borderId="1" xfId="4" applyNumberFormat="1" applyFont="1" applyFill="1" applyBorder="1" applyAlignment="1" applyProtection="1">
      <alignment horizontal="center" vertical="center"/>
    </xf>
    <xf numFmtId="3" fontId="15" fillId="0" borderId="1" xfId="4" applyNumberFormat="1" applyFont="1" applyFill="1" applyBorder="1" applyAlignment="1" applyProtection="1">
      <alignment vertical="center"/>
    </xf>
    <xf numFmtId="3" fontId="15" fillId="0" borderId="1" xfId="4" applyNumberFormat="1" applyFont="1" applyFill="1" applyBorder="1" applyAlignment="1" applyProtection="1">
      <alignment horizontal="right" vertical="center"/>
    </xf>
    <xf numFmtId="0" fontId="16" fillId="0" borderId="0" xfId="0" applyFont="1" applyFill="1">
      <alignment vertical="center"/>
    </xf>
    <xf numFmtId="0" fontId="19" fillId="0" borderId="7" xfId="2" applyNumberFormat="1" applyFont="1" applyFill="1" applyBorder="1" applyAlignment="1" applyProtection="1">
      <alignment horizontal="center" vertical="center"/>
    </xf>
    <xf numFmtId="0" fontId="15" fillId="0" borderId="7" xfId="2" applyNumberFormat="1" applyFont="1" applyFill="1" applyBorder="1" applyAlignment="1" applyProtection="1">
      <alignment horizontal="left" vertical="center"/>
    </xf>
    <xf numFmtId="3" fontId="15" fillId="0" borderId="7" xfId="2" applyNumberFormat="1" applyFont="1" applyFill="1" applyBorder="1" applyAlignment="1" applyProtection="1">
      <alignment horizontal="right" vertical="center"/>
    </xf>
    <xf numFmtId="3" fontId="15" fillId="0" borderId="7" xfId="4" applyNumberFormat="1" applyFont="1" applyFill="1" applyBorder="1" applyAlignment="1" applyProtection="1">
      <alignment horizontal="center" vertical="center"/>
    </xf>
    <xf numFmtId="3" fontId="16" fillId="0" borderId="0" xfId="5" applyNumberFormat="1" applyFont="1" applyFill="1" applyAlignment="1" applyProtection="1">
      <alignment horizontal="right" vertical="center"/>
    </xf>
    <xf numFmtId="3" fontId="18" fillId="0" borderId="1" xfId="5" applyNumberFormat="1" applyFont="1" applyFill="1" applyBorder="1" applyAlignment="1" applyProtection="1">
      <alignment horizontal="center" vertical="center"/>
    </xf>
    <xf numFmtId="3" fontId="16" fillId="0" borderId="6" xfId="5" applyNumberFormat="1" applyFont="1" applyFill="1" applyBorder="1" applyAlignment="1" applyProtection="1">
      <alignment horizontal="center" vertical="center"/>
    </xf>
    <xf numFmtId="3" fontId="16" fillId="0" borderId="1" xfId="5" applyNumberFormat="1" applyFont="1" applyFill="1" applyBorder="1" applyAlignment="1" applyProtection="1">
      <alignment horizontal="center" vertical="center"/>
    </xf>
    <xf numFmtId="3" fontId="18" fillId="0" borderId="1" xfId="5" applyNumberFormat="1" applyFont="1" applyFill="1" applyBorder="1" applyAlignment="1" applyProtection="1">
      <alignment horizontal="left" vertical="center"/>
    </xf>
    <xf numFmtId="3" fontId="18" fillId="0" borderId="1" xfId="5" applyNumberFormat="1" applyFont="1" applyFill="1" applyBorder="1" applyAlignment="1" applyProtection="1">
      <alignment horizontal="right" vertical="center"/>
    </xf>
    <xf numFmtId="3" fontId="16" fillId="0" borderId="6" xfId="5" applyNumberFormat="1" applyFont="1" applyFill="1" applyBorder="1" applyAlignment="1" applyProtection="1">
      <alignment horizontal="right" vertical="center"/>
    </xf>
    <xf numFmtId="3" fontId="16" fillId="0" borderId="1" xfId="5" applyNumberFormat="1" applyFont="1" applyFill="1" applyBorder="1" applyAlignment="1" applyProtection="1">
      <alignment horizontal="right" vertical="center"/>
    </xf>
    <xf numFmtId="0" fontId="16" fillId="0" borderId="1" xfId="5" applyNumberFormat="1" applyFont="1" applyFill="1" applyBorder="1" applyAlignment="1" applyProtection="1">
      <alignment horizontal="right" vertical="center"/>
    </xf>
    <xf numFmtId="0" fontId="16" fillId="0" borderId="0" xfId="5" applyFont="1" applyFill="1"/>
    <xf numFmtId="0" fontId="16" fillId="0" borderId="0" xfId="5" applyFill="1"/>
    <xf numFmtId="3" fontId="16" fillId="0" borderId="0" xfId="5" applyNumberFormat="1" applyFont="1" applyFill="1" applyAlignment="1" applyProtection="1"/>
    <xf numFmtId="3" fontId="18" fillId="0" borderId="1" xfId="5" applyNumberFormat="1" applyFont="1" applyFill="1" applyBorder="1" applyAlignment="1" applyProtection="1">
      <alignment vertical="center"/>
    </xf>
    <xf numFmtId="0" fontId="18" fillId="0" borderId="1" xfId="5" applyNumberFormat="1" applyFont="1" applyFill="1" applyBorder="1" applyAlignment="1" applyProtection="1">
      <alignment horizontal="right" vertical="center"/>
    </xf>
    <xf numFmtId="0" fontId="21" fillId="0" borderId="1" xfId="6" applyNumberFormat="1" applyFont="1" applyFill="1" applyBorder="1" applyAlignment="1" applyProtection="1">
      <alignment horizontal="center" vertical="center"/>
    </xf>
    <xf numFmtId="0" fontId="18" fillId="0" borderId="1" xfId="6" applyNumberFormat="1" applyFont="1" applyFill="1" applyBorder="1" applyAlignment="1" applyProtection="1">
      <alignment vertical="center"/>
    </xf>
    <xf numFmtId="3" fontId="18" fillId="0" borderId="1" xfId="6" applyNumberFormat="1" applyFont="1" applyFill="1" applyBorder="1" applyAlignment="1" applyProtection="1">
      <alignment horizontal="right" vertical="center"/>
    </xf>
    <xf numFmtId="0" fontId="18" fillId="0" borderId="1" xfId="6" applyNumberFormat="1" applyFont="1" applyFill="1" applyBorder="1" applyAlignment="1" applyProtection="1">
      <alignment horizontal="right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18" fillId="0" borderId="1" xfId="7" applyNumberFormat="1" applyFont="1" applyFill="1" applyBorder="1" applyAlignment="1" applyProtection="1">
      <alignment horizontal="center" vertical="center"/>
    </xf>
    <xf numFmtId="176" fontId="16" fillId="0" borderId="1" xfId="7" applyNumberFormat="1" applyFont="1" applyFill="1" applyBorder="1" applyAlignment="1" applyProtection="1">
      <alignment horizontal="right" vertical="center"/>
    </xf>
    <xf numFmtId="3" fontId="16" fillId="0" borderId="1" xfId="0" applyNumberFormat="1" applyFont="1" applyFill="1" applyBorder="1" applyAlignment="1">
      <alignment horizontal="right" vertical="center"/>
    </xf>
    <xf numFmtId="177" fontId="16" fillId="0" borderId="1" xfId="0" applyNumberFormat="1" applyFont="1" applyFill="1" applyBorder="1" applyAlignment="1">
      <alignment horizontal="right" vertical="center"/>
    </xf>
    <xf numFmtId="0" fontId="18" fillId="0" borderId="1" xfId="7" applyNumberFormat="1" applyFont="1" applyFill="1" applyBorder="1" applyAlignment="1" applyProtection="1">
      <alignment horizontal="left" vertical="center"/>
    </xf>
    <xf numFmtId="0" fontId="18" fillId="0" borderId="5" xfId="7" applyNumberFormat="1" applyFont="1" applyFill="1" applyBorder="1" applyAlignment="1" applyProtection="1">
      <alignment horizontal="left" vertical="center"/>
    </xf>
    <xf numFmtId="0" fontId="18" fillId="0" borderId="1" xfId="7" applyNumberFormat="1" applyFont="1" applyFill="1" applyBorder="1" applyAlignment="1" applyProtection="1">
      <alignment vertical="center"/>
    </xf>
    <xf numFmtId="0" fontId="18" fillId="0" borderId="1" xfId="8" applyNumberFormat="1" applyFont="1" applyFill="1" applyBorder="1" applyAlignment="1" applyProtection="1">
      <alignment horizontal="left" vertical="center"/>
    </xf>
    <xf numFmtId="3" fontId="0" fillId="0" borderId="0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2" fillId="0" borderId="1" xfId="7" applyNumberFormat="1" applyFont="1" applyFill="1" applyBorder="1" applyAlignment="1" applyProtection="1">
      <alignment horizontal="left" vertical="center"/>
    </xf>
    <xf numFmtId="0" fontId="6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15" fillId="0" borderId="3" xfId="1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2" fillId="0" borderId="0" xfId="2" applyNumberFormat="1" applyFont="1" applyFill="1" applyAlignment="1" applyProtection="1">
      <alignment horizontal="center" vertical="center"/>
    </xf>
    <xf numFmtId="0" fontId="18" fillId="0" borderId="0" xfId="2" applyNumberFormat="1" applyFont="1" applyFill="1" applyAlignment="1" applyProtection="1">
      <alignment horizontal="right" vertical="center"/>
    </xf>
    <xf numFmtId="0" fontId="18" fillId="0" borderId="8" xfId="2" applyNumberFormat="1" applyFont="1" applyFill="1" applyBorder="1" applyAlignment="1" applyProtection="1">
      <alignment horizontal="right" vertical="center"/>
    </xf>
    <xf numFmtId="3" fontId="12" fillId="0" borderId="0" xfId="4" applyNumberFormat="1" applyFont="1" applyFill="1" applyAlignment="1" applyProtection="1">
      <alignment horizontal="center" vertical="center"/>
    </xf>
    <xf numFmtId="3" fontId="18" fillId="0" borderId="0" xfId="4" applyNumberFormat="1" applyFont="1" applyFill="1" applyAlignment="1" applyProtection="1">
      <alignment horizontal="right" vertical="center"/>
    </xf>
    <xf numFmtId="3" fontId="15" fillId="0" borderId="8" xfId="4" applyNumberFormat="1" applyFont="1" applyFill="1" applyBorder="1" applyAlignment="1" applyProtection="1">
      <alignment horizontal="right" vertical="center"/>
    </xf>
    <xf numFmtId="3" fontId="20" fillId="0" borderId="0" xfId="5" applyNumberFormat="1" applyFont="1" applyFill="1" applyAlignment="1" applyProtection="1">
      <alignment horizontal="center" vertical="center"/>
    </xf>
    <xf numFmtId="3" fontId="18" fillId="0" borderId="0" xfId="5" applyNumberFormat="1" applyFont="1" applyFill="1" applyAlignment="1" applyProtection="1">
      <alignment horizontal="right" vertical="center"/>
    </xf>
    <xf numFmtId="3" fontId="12" fillId="0" borderId="0" xfId="5" applyNumberFormat="1" applyFont="1" applyFill="1" applyAlignment="1" applyProtection="1">
      <alignment horizontal="center" vertical="center"/>
    </xf>
    <xf numFmtId="0" fontId="20" fillId="0" borderId="0" xfId="6" applyNumberFormat="1" applyFont="1" applyFill="1" applyAlignment="1" applyProtection="1">
      <alignment horizontal="center" vertical="center"/>
    </xf>
    <xf numFmtId="0" fontId="18" fillId="0" borderId="0" xfId="6" applyNumberFormat="1" applyFont="1" applyFill="1" applyAlignment="1" applyProtection="1">
      <alignment horizontal="right" vertical="center"/>
    </xf>
    <xf numFmtId="0" fontId="24" fillId="0" borderId="0" xfId="9" applyFont="1" applyFill="1" applyAlignment="1">
      <alignment horizontal="center"/>
    </xf>
    <xf numFmtId="0" fontId="25" fillId="0" borderId="0" xfId="9" applyFont="1" applyFill="1" applyAlignment="1">
      <alignment horizontal="center"/>
    </xf>
    <xf numFmtId="0" fontId="11" fillId="0" borderId="0" xfId="9" applyFont="1" applyFill="1" applyAlignment="1">
      <alignment vertical="center"/>
    </xf>
    <xf numFmtId="0" fontId="23" fillId="0" borderId="0" xfId="9" applyFill="1"/>
    <xf numFmtId="0" fontId="0" fillId="0" borderId="0" xfId="0" applyFont="1" applyFill="1" applyAlignment="1"/>
    <xf numFmtId="0" fontId="0" fillId="0" borderId="0" xfId="0" applyAlignment="1"/>
    <xf numFmtId="0" fontId="26" fillId="0" borderId="0" xfId="9" applyFont="1" applyFill="1"/>
    <xf numFmtId="0" fontId="27" fillId="0" borderId="0" xfId="9" applyFont="1" applyFill="1" applyAlignment="1">
      <alignment horizontal="center"/>
    </xf>
    <xf numFmtId="0" fontId="28" fillId="0" borderId="0" xfId="9" applyFont="1" applyFill="1"/>
    <xf numFmtId="0" fontId="11" fillId="0" borderId="0" xfId="9" applyFont="1" applyFill="1" applyBorder="1" applyAlignment="1">
      <alignment vertical="center"/>
    </xf>
    <xf numFmtId="0" fontId="28" fillId="0" borderId="0" xfId="9" applyFont="1" applyFill="1" applyBorder="1"/>
    <xf numFmtId="0" fontId="29" fillId="0" borderId="0" xfId="9" applyFont="1" applyFill="1" applyBorder="1" applyAlignment="1">
      <alignment horizontal="center" vertical="center"/>
    </xf>
    <xf numFmtId="0" fontId="30" fillId="0" borderId="0" xfId="9" applyFont="1" applyFill="1" applyBorder="1"/>
    <xf numFmtId="1" fontId="11" fillId="0" borderId="11" xfId="0" applyNumberFormat="1" applyFont="1" applyFill="1" applyBorder="1" applyAlignment="1" applyProtection="1">
      <alignment vertical="center" wrapText="1"/>
    </xf>
    <xf numFmtId="0" fontId="26" fillId="0" borderId="0" xfId="9" applyFont="1" applyBorder="1" applyAlignment="1">
      <alignment horizontal="center" vertical="center"/>
    </xf>
    <xf numFmtId="0" fontId="26" fillId="0" borderId="0" xfId="9" applyFont="1" applyFill="1" applyAlignment="1">
      <alignment horizontal="center" vertical="center"/>
    </xf>
    <xf numFmtId="180" fontId="25" fillId="0" borderId="0" xfId="9" applyNumberFormat="1" applyFont="1" applyFill="1" applyBorder="1" applyAlignment="1">
      <alignment horizontal="center" vertical="center"/>
    </xf>
    <xf numFmtId="0" fontId="4" fillId="0" borderId="0" xfId="9" applyFont="1" applyFill="1" applyBorder="1" applyAlignment="1">
      <alignment horizontal="center" vertical="center"/>
    </xf>
    <xf numFmtId="0" fontId="0" fillId="0" borderId="0" xfId="9" applyFont="1" applyFill="1" applyAlignment="1">
      <alignment horizontal="center"/>
    </xf>
    <xf numFmtId="1" fontId="31" fillId="0" borderId="11" xfId="0" applyNumberFormat="1" applyFont="1" applyFill="1" applyBorder="1" applyAlignment="1" applyProtection="1">
      <alignment vertical="center" wrapText="1"/>
    </xf>
    <xf numFmtId="0" fontId="4" fillId="0" borderId="0" xfId="9" applyFont="1" applyBorder="1" applyAlignment="1">
      <alignment horizontal="center" vertical="center"/>
    </xf>
    <xf numFmtId="0" fontId="31" fillId="0" borderId="0" xfId="9" applyFont="1" applyFill="1" applyBorder="1" applyAlignment="1">
      <alignment vertical="center"/>
    </xf>
    <xf numFmtId="0" fontId="31" fillId="0" borderId="0" xfId="9" applyFont="1" applyFill="1" applyAlignment="1">
      <alignment vertical="center"/>
    </xf>
    <xf numFmtId="181" fontId="31" fillId="0" borderId="11" xfId="10" applyNumberFormat="1" applyFont="1" applyFill="1" applyBorder="1" applyAlignment="1">
      <alignment vertical="center"/>
    </xf>
    <xf numFmtId="1" fontId="31" fillId="0" borderId="11" xfId="0" applyNumberFormat="1" applyFont="1" applyFill="1" applyBorder="1" applyAlignment="1" applyProtection="1">
      <alignment horizontal="left" vertical="center" wrapText="1"/>
    </xf>
    <xf numFmtId="0" fontId="31" fillId="0" borderId="11" xfId="9" applyNumberFormat="1" applyFont="1" applyFill="1" applyBorder="1" applyAlignment="1" applyProtection="1">
      <alignment vertical="center" wrapText="1"/>
    </xf>
    <xf numFmtId="0" fontId="31" fillId="0" borderId="11" xfId="9" applyFont="1" applyFill="1" applyBorder="1" applyAlignment="1">
      <alignment vertical="center"/>
    </xf>
    <xf numFmtId="0" fontId="31" fillId="0" borderId="11" xfId="9" applyNumberFormat="1" applyFont="1" applyFill="1" applyBorder="1" applyAlignment="1" applyProtection="1">
      <alignment horizontal="left" vertical="center"/>
    </xf>
    <xf numFmtId="0" fontId="31" fillId="0" borderId="0" xfId="9" applyFont="1" applyFill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9" applyFont="1" applyFill="1"/>
    <xf numFmtId="0" fontId="33" fillId="0" borderId="10" xfId="9" applyFont="1" applyFill="1" applyBorder="1" applyAlignment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left" vertical="center" wrapText="1"/>
    </xf>
  </cellXfs>
  <cellStyles count="11">
    <cellStyle name="常规" xfId="0" builtinId="0"/>
    <cellStyle name="常规_2012年报人代会20张表-表样" xfId="9"/>
    <cellStyle name="常规_Sheet2" xfId="2"/>
    <cellStyle name="常规_Sheet4" xfId="1"/>
    <cellStyle name="常规_表二" xfId="7"/>
    <cellStyle name="常规_工作用基金最新！！（12.17-政府性基金预算）2018年人代会草案" xfId="10"/>
    <cellStyle name="常规_国资转移支付" xfId="6"/>
    <cellStyle name="常规_建平2016年生成表" xfId="5"/>
    <cellStyle name="常规_债务表" xfId="4"/>
    <cellStyle name="常规_支出执行" xfId="8"/>
    <cellStyle name="常规_转移支付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J8" sqref="J8"/>
    </sheetView>
  </sheetViews>
  <sheetFormatPr defaultRowHeight="13.5"/>
  <cols>
    <col min="1" max="1" width="14.75" customWidth="1"/>
    <col min="2" max="2" width="12.375" customWidth="1"/>
    <col min="4" max="4" width="10.5" bestFit="1" customWidth="1"/>
    <col min="6" max="6" width="18.25" bestFit="1" customWidth="1"/>
    <col min="257" max="257" width="14.75" customWidth="1"/>
    <col min="258" max="258" width="12.375" customWidth="1"/>
    <col min="260" max="260" width="10.5" bestFit="1" customWidth="1"/>
    <col min="513" max="513" width="14.75" customWidth="1"/>
    <col min="514" max="514" width="12.375" customWidth="1"/>
    <col min="516" max="516" width="10.5" bestFit="1" customWidth="1"/>
    <col min="769" max="769" width="14.75" customWidth="1"/>
    <col min="770" max="770" width="12.375" customWidth="1"/>
    <col min="772" max="772" width="10.5" bestFit="1" customWidth="1"/>
    <col min="1025" max="1025" width="14.75" customWidth="1"/>
    <col min="1026" max="1026" width="12.375" customWidth="1"/>
    <col min="1028" max="1028" width="10.5" bestFit="1" customWidth="1"/>
    <col min="1281" max="1281" width="14.75" customWidth="1"/>
    <col min="1282" max="1282" width="12.375" customWidth="1"/>
    <col min="1284" max="1284" width="10.5" bestFit="1" customWidth="1"/>
    <col min="1537" max="1537" width="14.75" customWidth="1"/>
    <col min="1538" max="1538" width="12.375" customWidth="1"/>
    <col min="1540" max="1540" width="10.5" bestFit="1" customWidth="1"/>
    <col min="1793" max="1793" width="14.75" customWidth="1"/>
    <col min="1794" max="1794" width="12.375" customWidth="1"/>
    <col min="1796" max="1796" width="10.5" bestFit="1" customWidth="1"/>
    <col min="2049" max="2049" width="14.75" customWidth="1"/>
    <col min="2050" max="2050" width="12.375" customWidth="1"/>
    <col min="2052" max="2052" width="10.5" bestFit="1" customWidth="1"/>
    <col min="2305" max="2305" width="14.75" customWidth="1"/>
    <col min="2306" max="2306" width="12.375" customWidth="1"/>
    <col min="2308" max="2308" width="10.5" bestFit="1" customWidth="1"/>
    <col min="2561" max="2561" width="14.75" customWidth="1"/>
    <col min="2562" max="2562" width="12.375" customWidth="1"/>
    <col min="2564" max="2564" width="10.5" bestFit="1" customWidth="1"/>
    <col min="2817" max="2817" width="14.75" customWidth="1"/>
    <col min="2818" max="2818" width="12.375" customWidth="1"/>
    <col min="2820" max="2820" width="10.5" bestFit="1" customWidth="1"/>
    <col min="3073" max="3073" width="14.75" customWidth="1"/>
    <col min="3074" max="3074" width="12.375" customWidth="1"/>
    <col min="3076" max="3076" width="10.5" bestFit="1" customWidth="1"/>
    <col min="3329" max="3329" width="14.75" customWidth="1"/>
    <col min="3330" max="3330" width="12.375" customWidth="1"/>
    <col min="3332" max="3332" width="10.5" bestFit="1" customWidth="1"/>
    <col min="3585" max="3585" width="14.75" customWidth="1"/>
    <col min="3586" max="3586" width="12.375" customWidth="1"/>
    <col min="3588" max="3588" width="10.5" bestFit="1" customWidth="1"/>
    <col min="3841" max="3841" width="14.75" customWidth="1"/>
    <col min="3842" max="3842" width="12.375" customWidth="1"/>
    <col min="3844" max="3844" width="10.5" bestFit="1" customWidth="1"/>
    <col min="4097" max="4097" width="14.75" customWidth="1"/>
    <col min="4098" max="4098" width="12.375" customWidth="1"/>
    <col min="4100" max="4100" width="10.5" bestFit="1" customWidth="1"/>
    <col min="4353" max="4353" width="14.75" customWidth="1"/>
    <col min="4354" max="4354" width="12.375" customWidth="1"/>
    <col min="4356" max="4356" width="10.5" bestFit="1" customWidth="1"/>
    <col min="4609" max="4609" width="14.75" customWidth="1"/>
    <col min="4610" max="4610" width="12.375" customWidth="1"/>
    <col min="4612" max="4612" width="10.5" bestFit="1" customWidth="1"/>
    <col min="4865" max="4865" width="14.75" customWidth="1"/>
    <col min="4866" max="4866" width="12.375" customWidth="1"/>
    <col min="4868" max="4868" width="10.5" bestFit="1" customWidth="1"/>
    <col min="5121" max="5121" width="14.75" customWidth="1"/>
    <col min="5122" max="5122" width="12.375" customWidth="1"/>
    <col min="5124" max="5124" width="10.5" bestFit="1" customWidth="1"/>
    <col min="5377" max="5377" width="14.75" customWidth="1"/>
    <col min="5378" max="5378" width="12.375" customWidth="1"/>
    <col min="5380" max="5380" width="10.5" bestFit="1" customWidth="1"/>
    <col min="5633" max="5633" width="14.75" customWidth="1"/>
    <col min="5634" max="5634" width="12.375" customWidth="1"/>
    <col min="5636" max="5636" width="10.5" bestFit="1" customWidth="1"/>
    <col min="5889" max="5889" width="14.75" customWidth="1"/>
    <col min="5890" max="5890" width="12.375" customWidth="1"/>
    <col min="5892" max="5892" width="10.5" bestFit="1" customWidth="1"/>
    <col min="6145" max="6145" width="14.75" customWidth="1"/>
    <col min="6146" max="6146" width="12.375" customWidth="1"/>
    <col min="6148" max="6148" width="10.5" bestFit="1" customWidth="1"/>
    <col min="6401" max="6401" width="14.75" customWidth="1"/>
    <col min="6402" max="6402" width="12.375" customWidth="1"/>
    <col min="6404" max="6404" width="10.5" bestFit="1" customWidth="1"/>
    <col min="6657" max="6657" width="14.75" customWidth="1"/>
    <col min="6658" max="6658" width="12.375" customWidth="1"/>
    <col min="6660" max="6660" width="10.5" bestFit="1" customWidth="1"/>
    <col min="6913" max="6913" width="14.75" customWidth="1"/>
    <col min="6914" max="6914" width="12.375" customWidth="1"/>
    <col min="6916" max="6916" width="10.5" bestFit="1" customWidth="1"/>
    <col min="7169" max="7169" width="14.75" customWidth="1"/>
    <col min="7170" max="7170" width="12.375" customWidth="1"/>
    <col min="7172" max="7172" width="10.5" bestFit="1" customWidth="1"/>
    <col min="7425" max="7425" width="14.75" customWidth="1"/>
    <col min="7426" max="7426" width="12.375" customWidth="1"/>
    <col min="7428" max="7428" width="10.5" bestFit="1" customWidth="1"/>
    <col min="7681" max="7681" width="14.75" customWidth="1"/>
    <col min="7682" max="7682" width="12.375" customWidth="1"/>
    <col min="7684" max="7684" width="10.5" bestFit="1" customWidth="1"/>
    <col min="7937" max="7937" width="14.75" customWidth="1"/>
    <col min="7938" max="7938" width="12.375" customWidth="1"/>
    <col min="7940" max="7940" width="10.5" bestFit="1" customWidth="1"/>
    <col min="8193" max="8193" width="14.75" customWidth="1"/>
    <col min="8194" max="8194" width="12.375" customWidth="1"/>
    <col min="8196" max="8196" width="10.5" bestFit="1" customWidth="1"/>
    <col min="8449" max="8449" width="14.75" customWidth="1"/>
    <col min="8450" max="8450" width="12.375" customWidth="1"/>
    <col min="8452" max="8452" width="10.5" bestFit="1" customWidth="1"/>
    <col min="8705" max="8705" width="14.75" customWidth="1"/>
    <col min="8706" max="8706" width="12.375" customWidth="1"/>
    <col min="8708" max="8708" width="10.5" bestFit="1" customWidth="1"/>
    <col min="8961" max="8961" width="14.75" customWidth="1"/>
    <col min="8962" max="8962" width="12.375" customWidth="1"/>
    <col min="8964" max="8964" width="10.5" bestFit="1" customWidth="1"/>
    <col min="9217" max="9217" width="14.75" customWidth="1"/>
    <col min="9218" max="9218" width="12.375" customWidth="1"/>
    <col min="9220" max="9220" width="10.5" bestFit="1" customWidth="1"/>
    <col min="9473" max="9473" width="14.75" customWidth="1"/>
    <col min="9474" max="9474" width="12.375" customWidth="1"/>
    <col min="9476" max="9476" width="10.5" bestFit="1" customWidth="1"/>
    <col min="9729" max="9729" width="14.75" customWidth="1"/>
    <col min="9730" max="9730" width="12.375" customWidth="1"/>
    <col min="9732" max="9732" width="10.5" bestFit="1" customWidth="1"/>
    <col min="9985" max="9985" width="14.75" customWidth="1"/>
    <col min="9986" max="9986" width="12.375" customWidth="1"/>
    <col min="9988" max="9988" width="10.5" bestFit="1" customWidth="1"/>
    <col min="10241" max="10241" width="14.75" customWidth="1"/>
    <col min="10242" max="10242" width="12.375" customWidth="1"/>
    <col min="10244" max="10244" width="10.5" bestFit="1" customWidth="1"/>
    <col min="10497" max="10497" width="14.75" customWidth="1"/>
    <col min="10498" max="10498" width="12.375" customWidth="1"/>
    <col min="10500" max="10500" width="10.5" bestFit="1" customWidth="1"/>
    <col min="10753" max="10753" width="14.75" customWidth="1"/>
    <col min="10754" max="10754" width="12.375" customWidth="1"/>
    <col min="10756" max="10756" width="10.5" bestFit="1" customWidth="1"/>
    <col min="11009" max="11009" width="14.75" customWidth="1"/>
    <col min="11010" max="11010" width="12.375" customWidth="1"/>
    <col min="11012" max="11012" width="10.5" bestFit="1" customWidth="1"/>
    <col min="11265" max="11265" width="14.75" customWidth="1"/>
    <col min="11266" max="11266" width="12.375" customWidth="1"/>
    <col min="11268" max="11268" width="10.5" bestFit="1" customWidth="1"/>
    <col min="11521" max="11521" width="14.75" customWidth="1"/>
    <col min="11522" max="11522" width="12.375" customWidth="1"/>
    <col min="11524" max="11524" width="10.5" bestFit="1" customWidth="1"/>
    <col min="11777" max="11777" width="14.75" customWidth="1"/>
    <col min="11778" max="11778" width="12.375" customWidth="1"/>
    <col min="11780" max="11780" width="10.5" bestFit="1" customWidth="1"/>
    <col min="12033" max="12033" width="14.75" customWidth="1"/>
    <col min="12034" max="12034" width="12.375" customWidth="1"/>
    <col min="12036" max="12036" width="10.5" bestFit="1" customWidth="1"/>
    <col min="12289" max="12289" width="14.75" customWidth="1"/>
    <col min="12290" max="12290" width="12.375" customWidth="1"/>
    <col min="12292" max="12292" width="10.5" bestFit="1" customWidth="1"/>
    <col min="12545" max="12545" width="14.75" customWidth="1"/>
    <col min="12546" max="12546" width="12.375" customWidth="1"/>
    <col min="12548" max="12548" width="10.5" bestFit="1" customWidth="1"/>
    <col min="12801" max="12801" width="14.75" customWidth="1"/>
    <col min="12802" max="12802" width="12.375" customWidth="1"/>
    <col min="12804" max="12804" width="10.5" bestFit="1" customWidth="1"/>
    <col min="13057" max="13057" width="14.75" customWidth="1"/>
    <col min="13058" max="13058" width="12.375" customWidth="1"/>
    <col min="13060" max="13060" width="10.5" bestFit="1" customWidth="1"/>
    <col min="13313" max="13313" width="14.75" customWidth="1"/>
    <col min="13314" max="13314" width="12.375" customWidth="1"/>
    <col min="13316" max="13316" width="10.5" bestFit="1" customWidth="1"/>
    <col min="13569" max="13569" width="14.75" customWidth="1"/>
    <col min="13570" max="13570" width="12.375" customWidth="1"/>
    <col min="13572" max="13572" width="10.5" bestFit="1" customWidth="1"/>
    <col min="13825" max="13825" width="14.75" customWidth="1"/>
    <col min="13826" max="13826" width="12.375" customWidth="1"/>
    <col min="13828" max="13828" width="10.5" bestFit="1" customWidth="1"/>
    <col min="14081" max="14081" width="14.75" customWidth="1"/>
    <col min="14082" max="14082" width="12.375" customWidth="1"/>
    <col min="14084" max="14084" width="10.5" bestFit="1" customWidth="1"/>
    <col min="14337" max="14337" width="14.75" customWidth="1"/>
    <col min="14338" max="14338" width="12.375" customWidth="1"/>
    <col min="14340" max="14340" width="10.5" bestFit="1" customWidth="1"/>
    <col min="14593" max="14593" width="14.75" customWidth="1"/>
    <col min="14594" max="14594" width="12.375" customWidth="1"/>
    <col min="14596" max="14596" width="10.5" bestFit="1" customWidth="1"/>
    <col min="14849" max="14849" width="14.75" customWidth="1"/>
    <col min="14850" max="14850" width="12.375" customWidth="1"/>
    <col min="14852" max="14852" width="10.5" bestFit="1" customWidth="1"/>
    <col min="15105" max="15105" width="14.75" customWidth="1"/>
    <col min="15106" max="15106" width="12.375" customWidth="1"/>
    <col min="15108" max="15108" width="10.5" bestFit="1" customWidth="1"/>
    <col min="15361" max="15361" width="14.75" customWidth="1"/>
    <col min="15362" max="15362" width="12.375" customWidth="1"/>
    <col min="15364" max="15364" width="10.5" bestFit="1" customWidth="1"/>
    <col min="15617" max="15617" width="14.75" customWidth="1"/>
    <col min="15618" max="15618" width="12.375" customWidth="1"/>
    <col min="15620" max="15620" width="10.5" bestFit="1" customWidth="1"/>
    <col min="15873" max="15873" width="14.75" customWidth="1"/>
    <col min="15874" max="15874" width="12.375" customWidth="1"/>
    <col min="15876" max="15876" width="10.5" bestFit="1" customWidth="1"/>
    <col min="16129" max="16129" width="14.75" customWidth="1"/>
    <col min="16130" max="16130" width="12.375" customWidth="1"/>
    <col min="16132" max="16132" width="10.5" bestFit="1" customWidth="1"/>
  </cols>
  <sheetData>
    <row r="1" spans="1:10" ht="35.25" customHeight="1">
      <c r="A1" s="2"/>
      <c r="B1" s="5" t="s">
        <v>208</v>
      </c>
      <c r="C1" s="2"/>
      <c r="D1" s="2"/>
      <c r="E1" s="2"/>
      <c r="F1" s="2"/>
      <c r="G1" s="2"/>
      <c r="H1" s="2"/>
      <c r="I1" s="2"/>
      <c r="J1" s="2"/>
    </row>
    <row r="2" spans="1:10" ht="69.7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35.25">
      <c r="A3" s="2"/>
      <c r="B3" s="6" t="s">
        <v>235</v>
      </c>
      <c r="C3" s="6"/>
      <c r="D3" s="6"/>
      <c r="E3" s="6"/>
      <c r="F3" s="2"/>
      <c r="G3" s="2"/>
      <c r="H3" s="2"/>
      <c r="I3" s="2"/>
      <c r="J3" s="2"/>
    </row>
    <row r="4" spans="1:10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90.75" customHeight="1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30.75" customHeight="1">
      <c r="A7" s="66" t="s">
        <v>210</v>
      </c>
      <c r="B7" s="67"/>
      <c r="C7" s="67"/>
      <c r="D7" s="67"/>
      <c r="E7" s="67"/>
      <c r="F7" s="67"/>
      <c r="G7" s="67"/>
      <c r="H7" s="67"/>
      <c r="I7" s="67"/>
      <c r="J7" s="67"/>
    </row>
    <row r="8" spans="1:10" ht="45.75" customHeight="1">
      <c r="A8" s="7"/>
      <c r="B8" s="7"/>
      <c r="C8" s="7" t="s">
        <v>209</v>
      </c>
      <c r="D8" s="7"/>
      <c r="E8" s="7"/>
      <c r="F8" s="8">
        <v>43983</v>
      </c>
      <c r="G8" s="7"/>
      <c r="H8" s="7"/>
      <c r="I8" s="7"/>
      <c r="J8" s="7"/>
    </row>
  </sheetData>
  <mergeCells count="1">
    <mergeCell ref="A7:J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F6" sqref="F6"/>
    </sheetView>
  </sheetViews>
  <sheetFormatPr defaultRowHeight="13.5"/>
  <cols>
    <col min="1" max="1" width="27.25" style="1" customWidth="1"/>
    <col min="2" max="2" width="19" style="1" customWidth="1"/>
    <col min="3" max="3" width="17.5" style="1" customWidth="1"/>
    <col min="4" max="4" width="17.25" style="1" customWidth="1"/>
    <col min="5" max="5" width="16.625" style="1" customWidth="1"/>
    <col min="6" max="6" width="16.125" style="1" customWidth="1"/>
    <col min="7" max="7" width="16" style="1" customWidth="1"/>
    <col min="8" max="8" width="10.5" style="1" bestFit="1" customWidth="1"/>
    <col min="9" max="256" width="9" style="1"/>
    <col min="257" max="257" width="27.25" style="1" customWidth="1"/>
    <col min="258" max="258" width="19" style="1" customWidth="1"/>
    <col min="259" max="259" width="17.5" style="1" customWidth="1"/>
    <col min="260" max="260" width="17.25" style="1" customWidth="1"/>
    <col min="261" max="261" width="16.625" style="1" customWidth="1"/>
    <col min="262" max="262" width="16.125" style="1" customWidth="1"/>
    <col min="263" max="263" width="16" style="1" customWidth="1"/>
    <col min="264" max="264" width="10.5" style="1" bestFit="1" customWidth="1"/>
    <col min="265" max="512" width="9" style="1"/>
    <col min="513" max="513" width="27.25" style="1" customWidth="1"/>
    <col min="514" max="514" width="19" style="1" customWidth="1"/>
    <col min="515" max="515" width="17.5" style="1" customWidth="1"/>
    <col min="516" max="516" width="17.25" style="1" customWidth="1"/>
    <col min="517" max="517" width="16.625" style="1" customWidth="1"/>
    <col min="518" max="518" width="16.125" style="1" customWidth="1"/>
    <col min="519" max="519" width="16" style="1" customWidth="1"/>
    <col min="520" max="520" width="10.5" style="1" bestFit="1" customWidth="1"/>
    <col min="521" max="768" width="9" style="1"/>
    <col min="769" max="769" width="27.25" style="1" customWidth="1"/>
    <col min="770" max="770" width="19" style="1" customWidth="1"/>
    <col min="771" max="771" width="17.5" style="1" customWidth="1"/>
    <col min="772" max="772" width="17.25" style="1" customWidth="1"/>
    <col min="773" max="773" width="16.625" style="1" customWidth="1"/>
    <col min="774" max="774" width="16.125" style="1" customWidth="1"/>
    <col min="775" max="775" width="16" style="1" customWidth="1"/>
    <col min="776" max="776" width="10.5" style="1" bestFit="1" customWidth="1"/>
    <col min="777" max="1024" width="9" style="1"/>
    <col min="1025" max="1025" width="27.25" style="1" customWidth="1"/>
    <col min="1026" max="1026" width="19" style="1" customWidth="1"/>
    <col min="1027" max="1027" width="17.5" style="1" customWidth="1"/>
    <col min="1028" max="1028" width="17.25" style="1" customWidth="1"/>
    <col min="1029" max="1029" width="16.625" style="1" customWidth="1"/>
    <col min="1030" max="1030" width="16.125" style="1" customWidth="1"/>
    <col min="1031" max="1031" width="16" style="1" customWidth="1"/>
    <col min="1032" max="1032" width="10.5" style="1" bestFit="1" customWidth="1"/>
    <col min="1033" max="1280" width="9" style="1"/>
    <col min="1281" max="1281" width="27.25" style="1" customWidth="1"/>
    <col min="1282" max="1282" width="19" style="1" customWidth="1"/>
    <col min="1283" max="1283" width="17.5" style="1" customWidth="1"/>
    <col min="1284" max="1284" width="17.25" style="1" customWidth="1"/>
    <col min="1285" max="1285" width="16.625" style="1" customWidth="1"/>
    <col min="1286" max="1286" width="16.125" style="1" customWidth="1"/>
    <col min="1287" max="1287" width="16" style="1" customWidth="1"/>
    <col min="1288" max="1288" width="10.5" style="1" bestFit="1" customWidth="1"/>
    <col min="1289" max="1536" width="9" style="1"/>
    <col min="1537" max="1537" width="27.25" style="1" customWidth="1"/>
    <col min="1538" max="1538" width="19" style="1" customWidth="1"/>
    <col min="1539" max="1539" width="17.5" style="1" customWidth="1"/>
    <col min="1540" max="1540" width="17.25" style="1" customWidth="1"/>
    <col min="1541" max="1541" width="16.625" style="1" customWidth="1"/>
    <col min="1542" max="1542" width="16.125" style="1" customWidth="1"/>
    <col min="1543" max="1543" width="16" style="1" customWidth="1"/>
    <col min="1544" max="1544" width="10.5" style="1" bestFit="1" customWidth="1"/>
    <col min="1545" max="1792" width="9" style="1"/>
    <col min="1793" max="1793" width="27.25" style="1" customWidth="1"/>
    <col min="1794" max="1794" width="19" style="1" customWidth="1"/>
    <col min="1795" max="1795" width="17.5" style="1" customWidth="1"/>
    <col min="1796" max="1796" width="17.25" style="1" customWidth="1"/>
    <col min="1797" max="1797" width="16.625" style="1" customWidth="1"/>
    <col min="1798" max="1798" width="16.125" style="1" customWidth="1"/>
    <col min="1799" max="1799" width="16" style="1" customWidth="1"/>
    <col min="1800" max="1800" width="10.5" style="1" bestFit="1" customWidth="1"/>
    <col min="1801" max="2048" width="9" style="1"/>
    <col min="2049" max="2049" width="27.25" style="1" customWidth="1"/>
    <col min="2050" max="2050" width="19" style="1" customWidth="1"/>
    <col min="2051" max="2051" width="17.5" style="1" customWidth="1"/>
    <col min="2052" max="2052" width="17.25" style="1" customWidth="1"/>
    <col min="2053" max="2053" width="16.625" style="1" customWidth="1"/>
    <col min="2054" max="2054" width="16.125" style="1" customWidth="1"/>
    <col min="2055" max="2055" width="16" style="1" customWidth="1"/>
    <col min="2056" max="2056" width="10.5" style="1" bestFit="1" customWidth="1"/>
    <col min="2057" max="2304" width="9" style="1"/>
    <col min="2305" max="2305" width="27.25" style="1" customWidth="1"/>
    <col min="2306" max="2306" width="19" style="1" customWidth="1"/>
    <col min="2307" max="2307" width="17.5" style="1" customWidth="1"/>
    <col min="2308" max="2308" width="17.25" style="1" customWidth="1"/>
    <col min="2309" max="2309" width="16.625" style="1" customWidth="1"/>
    <col min="2310" max="2310" width="16.125" style="1" customWidth="1"/>
    <col min="2311" max="2311" width="16" style="1" customWidth="1"/>
    <col min="2312" max="2312" width="10.5" style="1" bestFit="1" customWidth="1"/>
    <col min="2313" max="2560" width="9" style="1"/>
    <col min="2561" max="2561" width="27.25" style="1" customWidth="1"/>
    <col min="2562" max="2562" width="19" style="1" customWidth="1"/>
    <col min="2563" max="2563" width="17.5" style="1" customWidth="1"/>
    <col min="2564" max="2564" width="17.25" style="1" customWidth="1"/>
    <col min="2565" max="2565" width="16.625" style="1" customWidth="1"/>
    <col min="2566" max="2566" width="16.125" style="1" customWidth="1"/>
    <col min="2567" max="2567" width="16" style="1" customWidth="1"/>
    <col min="2568" max="2568" width="10.5" style="1" bestFit="1" customWidth="1"/>
    <col min="2569" max="2816" width="9" style="1"/>
    <col min="2817" max="2817" width="27.25" style="1" customWidth="1"/>
    <col min="2818" max="2818" width="19" style="1" customWidth="1"/>
    <col min="2819" max="2819" width="17.5" style="1" customWidth="1"/>
    <col min="2820" max="2820" width="17.25" style="1" customWidth="1"/>
    <col min="2821" max="2821" width="16.625" style="1" customWidth="1"/>
    <col min="2822" max="2822" width="16.125" style="1" customWidth="1"/>
    <col min="2823" max="2823" width="16" style="1" customWidth="1"/>
    <col min="2824" max="2824" width="10.5" style="1" bestFit="1" customWidth="1"/>
    <col min="2825" max="3072" width="9" style="1"/>
    <col min="3073" max="3073" width="27.25" style="1" customWidth="1"/>
    <col min="3074" max="3074" width="19" style="1" customWidth="1"/>
    <col min="3075" max="3075" width="17.5" style="1" customWidth="1"/>
    <col min="3076" max="3076" width="17.25" style="1" customWidth="1"/>
    <col min="3077" max="3077" width="16.625" style="1" customWidth="1"/>
    <col min="3078" max="3078" width="16.125" style="1" customWidth="1"/>
    <col min="3079" max="3079" width="16" style="1" customWidth="1"/>
    <col min="3080" max="3080" width="10.5" style="1" bestFit="1" customWidth="1"/>
    <col min="3081" max="3328" width="9" style="1"/>
    <col min="3329" max="3329" width="27.25" style="1" customWidth="1"/>
    <col min="3330" max="3330" width="19" style="1" customWidth="1"/>
    <col min="3331" max="3331" width="17.5" style="1" customWidth="1"/>
    <col min="3332" max="3332" width="17.25" style="1" customWidth="1"/>
    <col min="3333" max="3333" width="16.625" style="1" customWidth="1"/>
    <col min="3334" max="3334" width="16.125" style="1" customWidth="1"/>
    <col min="3335" max="3335" width="16" style="1" customWidth="1"/>
    <col min="3336" max="3336" width="10.5" style="1" bestFit="1" customWidth="1"/>
    <col min="3337" max="3584" width="9" style="1"/>
    <col min="3585" max="3585" width="27.25" style="1" customWidth="1"/>
    <col min="3586" max="3586" width="19" style="1" customWidth="1"/>
    <col min="3587" max="3587" width="17.5" style="1" customWidth="1"/>
    <col min="3588" max="3588" width="17.25" style="1" customWidth="1"/>
    <col min="3589" max="3589" width="16.625" style="1" customWidth="1"/>
    <col min="3590" max="3590" width="16.125" style="1" customWidth="1"/>
    <col min="3591" max="3591" width="16" style="1" customWidth="1"/>
    <col min="3592" max="3592" width="10.5" style="1" bestFit="1" customWidth="1"/>
    <col min="3593" max="3840" width="9" style="1"/>
    <col min="3841" max="3841" width="27.25" style="1" customWidth="1"/>
    <col min="3842" max="3842" width="19" style="1" customWidth="1"/>
    <col min="3843" max="3843" width="17.5" style="1" customWidth="1"/>
    <col min="3844" max="3844" width="17.25" style="1" customWidth="1"/>
    <col min="3845" max="3845" width="16.625" style="1" customWidth="1"/>
    <col min="3846" max="3846" width="16.125" style="1" customWidth="1"/>
    <col min="3847" max="3847" width="16" style="1" customWidth="1"/>
    <col min="3848" max="3848" width="10.5" style="1" bestFit="1" customWidth="1"/>
    <col min="3849" max="4096" width="9" style="1"/>
    <col min="4097" max="4097" width="27.25" style="1" customWidth="1"/>
    <col min="4098" max="4098" width="19" style="1" customWidth="1"/>
    <col min="4099" max="4099" width="17.5" style="1" customWidth="1"/>
    <col min="4100" max="4100" width="17.25" style="1" customWidth="1"/>
    <col min="4101" max="4101" width="16.625" style="1" customWidth="1"/>
    <col min="4102" max="4102" width="16.125" style="1" customWidth="1"/>
    <col min="4103" max="4103" width="16" style="1" customWidth="1"/>
    <col min="4104" max="4104" width="10.5" style="1" bestFit="1" customWidth="1"/>
    <col min="4105" max="4352" width="9" style="1"/>
    <col min="4353" max="4353" width="27.25" style="1" customWidth="1"/>
    <col min="4354" max="4354" width="19" style="1" customWidth="1"/>
    <col min="4355" max="4355" width="17.5" style="1" customWidth="1"/>
    <col min="4356" max="4356" width="17.25" style="1" customWidth="1"/>
    <col min="4357" max="4357" width="16.625" style="1" customWidth="1"/>
    <col min="4358" max="4358" width="16.125" style="1" customWidth="1"/>
    <col min="4359" max="4359" width="16" style="1" customWidth="1"/>
    <col min="4360" max="4360" width="10.5" style="1" bestFit="1" customWidth="1"/>
    <col min="4361" max="4608" width="9" style="1"/>
    <col min="4609" max="4609" width="27.25" style="1" customWidth="1"/>
    <col min="4610" max="4610" width="19" style="1" customWidth="1"/>
    <col min="4611" max="4611" width="17.5" style="1" customWidth="1"/>
    <col min="4612" max="4612" width="17.25" style="1" customWidth="1"/>
    <col min="4613" max="4613" width="16.625" style="1" customWidth="1"/>
    <col min="4614" max="4614" width="16.125" style="1" customWidth="1"/>
    <col min="4615" max="4615" width="16" style="1" customWidth="1"/>
    <col min="4616" max="4616" width="10.5" style="1" bestFit="1" customWidth="1"/>
    <col min="4617" max="4864" width="9" style="1"/>
    <col min="4865" max="4865" width="27.25" style="1" customWidth="1"/>
    <col min="4866" max="4866" width="19" style="1" customWidth="1"/>
    <col min="4867" max="4867" width="17.5" style="1" customWidth="1"/>
    <col min="4868" max="4868" width="17.25" style="1" customWidth="1"/>
    <col min="4869" max="4869" width="16.625" style="1" customWidth="1"/>
    <col min="4870" max="4870" width="16.125" style="1" customWidth="1"/>
    <col min="4871" max="4871" width="16" style="1" customWidth="1"/>
    <col min="4872" max="4872" width="10.5" style="1" bestFit="1" customWidth="1"/>
    <col min="4873" max="5120" width="9" style="1"/>
    <col min="5121" max="5121" width="27.25" style="1" customWidth="1"/>
    <col min="5122" max="5122" width="19" style="1" customWidth="1"/>
    <col min="5123" max="5123" width="17.5" style="1" customWidth="1"/>
    <col min="5124" max="5124" width="17.25" style="1" customWidth="1"/>
    <col min="5125" max="5125" width="16.625" style="1" customWidth="1"/>
    <col min="5126" max="5126" width="16.125" style="1" customWidth="1"/>
    <col min="5127" max="5127" width="16" style="1" customWidth="1"/>
    <col min="5128" max="5128" width="10.5" style="1" bestFit="1" customWidth="1"/>
    <col min="5129" max="5376" width="9" style="1"/>
    <col min="5377" max="5377" width="27.25" style="1" customWidth="1"/>
    <col min="5378" max="5378" width="19" style="1" customWidth="1"/>
    <col min="5379" max="5379" width="17.5" style="1" customWidth="1"/>
    <col min="5380" max="5380" width="17.25" style="1" customWidth="1"/>
    <col min="5381" max="5381" width="16.625" style="1" customWidth="1"/>
    <col min="5382" max="5382" width="16.125" style="1" customWidth="1"/>
    <col min="5383" max="5383" width="16" style="1" customWidth="1"/>
    <col min="5384" max="5384" width="10.5" style="1" bestFit="1" customWidth="1"/>
    <col min="5385" max="5632" width="9" style="1"/>
    <col min="5633" max="5633" width="27.25" style="1" customWidth="1"/>
    <col min="5634" max="5634" width="19" style="1" customWidth="1"/>
    <col min="5635" max="5635" width="17.5" style="1" customWidth="1"/>
    <col min="5636" max="5636" width="17.25" style="1" customWidth="1"/>
    <col min="5637" max="5637" width="16.625" style="1" customWidth="1"/>
    <col min="5638" max="5638" width="16.125" style="1" customWidth="1"/>
    <col min="5639" max="5639" width="16" style="1" customWidth="1"/>
    <col min="5640" max="5640" width="10.5" style="1" bestFit="1" customWidth="1"/>
    <col min="5641" max="5888" width="9" style="1"/>
    <col min="5889" max="5889" width="27.25" style="1" customWidth="1"/>
    <col min="5890" max="5890" width="19" style="1" customWidth="1"/>
    <col min="5891" max="5891" width="17.5" style="1" customWidth="1"/>
    <col min="5892" max="5892" width="17.25" style="1" customWidth="1"/>
    <col min="5893" max="5893" width="16.625" style="1" customWidth="1"/>
    <col min="5894" max="5894" width="16.125" style="1" customWidth="1"/>
    <col min="5895" max="5895" width="16" style="1" customWidth="1"/>
    <col min="5896" max="5896" width="10.5" style="1" bestFit="1" customWidth="1"/>
    <col min="5897" max="6144" width="9" style="1"/>
    <col min="6145" max="6145" width="27.25" style="1" customWidth="1"/>
    <col min="6146" max="6146" width="19" style="1" customWidth="1"/>
    <col min="6147" max="6147" width="17.5" style="1" customWidth="1"/>
    <col min="6148" max="6148" width="17.25" style="1" customWidth="1"/>
    <col min="6149" max="6149" width="16.625" style="1" customWidth="1"/>
    <col min="6150" max="6150" width="16.125" style="1" customWidth="1"/>
    <col min="6151" max="6151" width="16" style="1" customWidth="1"/>
    <col min="6152" max="6152" width="10.5" style="1" bestFit="1" customWidth="1"/>
    <col min="6153" max="6400" width="9" style="1"/>
    <col min="6401" max="6401" width="27.25" style="1" customWidth="1"/>
    <col min="6402" max="6402" width="19" style="1" customWidth="1"/>
    <col min="6403" max="6403" width="17.5" style="1" customWidth="1"/>
    <col min="6404" max="6404" width="17.25" style="1" customWidth="1"/>
    <col min="6405" max="6405" width="16.625" style="1" customWidth="1"/>
    <col min="6406" max="6406" width="16.125" style="1" customWidth="1"/>
    <col min="6407" max="6407" width="16" style="1" customWidth="1"/>
    <col min="6408" max="6408" width="10.5" style="1" bestFit="1" customWidth="1"/>
    <col min="6409" max="6656" width="9" style="1"/>
    <col min="6657" max="6657" width="27.25" style="1" customWidth="1"/>
    <col min="6658" max="6658" width="19" style="1" customWidth="1"/>
    <col min="6659" max="6659" width="17.5" style="1" customWidth="1"/>
    <col min="6660" max="6660" width="17.25" style="1" customWidth="1"/>
    <col min="6661" max="6661" width="16.625" style="1" customWidth="1"/>
    <col min="6662" max="6662" width="16.125" style="1" customWidth="1"/>
    <col min="6663" max="6663" width="16" style="1" customWidth="1"/>
    <col min="6664" max="6664" width="10.5" style="1" bestFit="1" customWidth="1"/>
    <col min="6665" max="6912" width="9" style="1"/>
    <col min="6913" max="6913" width="27.25" style="1" customWidth="1"/>
    <col min="6914" max="6914" width="19" style="1" customWidth="1"/>
    <col min="6915" max="6915" width="17.5" style="1" customWidth="1"/>
    <col min="6916" max="6916" width="17.25" style="1" customWidth="1"/>
    <col min="6917" max="6917" width="16.625" style="1" customWidth="1"/>
    <col min="6918" max="6918" width="16.125" style="1" customWidth="1"/>
    <col min="6919" max="6919" width="16" style="1" customWidth="1"/>
    <col min="6920" max="6920" width="10.5" style="1" bestFit="1" customWidth="1"/>
    <col min="6921" max="7168" width="9" style="1"/>
    <col min="7169" max="7169" width="27.25" style="1" customWidth="1"/>
    <col min="7170" max="7170" width="19" style="1" customWidth="1"/>
    <col min="7171" max="7171" width="17.5" style="1" customWidth="1"/>
    <col min="7172" max="7172" width="17.25" style="1" customWidth="1"/>
    <col min="7173" max="7173" width="16.625" style="1" customWidth="1"/>
    <col min="7174" max="7174" width="16.125" style="1" customWidth="1"/>
    <col min="7175" max="7175" width="16" style="1" customWidth="1"/>
    <col min="7176" max="7176" width="10.5" style="1" bestFit="1" customWidth="1"/>
    <col min="7177" max="7424" width="9" style="1"/>
    <col min="7425" max="7425" width="27.25" style="1" customWidth="1"/>
    <col min="7426" max="7426" width="19" style="1" customWidth="1"/>
    <col min="7427" max="7427" width="17.5" style="1" customWidth="1"/>
    <col min="7428" max="7428" width="17.25" style="1" customWidth="1"/>
    <col min="7429" max="7429" width="16.625" style="1" customWidth="1"/>
    <col min="7430" max="7430" width="16.125" style="1" customWidth="1"/>
    <col min="7431" max="7431" width="16" style="1" customWidth="1"/>
    <col min="7432" max="7432" width="10.5" style="1" bestFit="1" customWidth="1"/>
    <col min="7433" max="7680" width="9" style="1"/>
    <col min="7681" max="7681" width="27.25" style="1" customWidth="1"/>
    <col min="7682" max="7682" width="19" style="1" customWidth="1"/>
    <col min="7683" max="7683" width="17.5" style="1" customWidth="1"/>
    <col min="7684" max="7684" width="17.25" style="1" customWidth="1"/>
    <col min="7685" max="7685" width="16.625" style="1" customWidth="1"/>
    <col min="7686" max="7686" width="16.125" style="1" customWidth="1"/>
    <col min="7687" max="7687" width="16" style="1" customWidth="1"/>
    <col min="7688" max="7688" width="10.5" style="1" bestFit="1" customWidth="1"/>
    <col min="7689" max="7936" width="9" style="1"/>
    <col min="7937" max="7937" width="27.25" style="1" customWidth="1"/>
    <col min="7938" max="7938" width="19" style="1" customWidth="1"/>
    <col min="7939" max="7939" width="17.5" style="1" customWidth="1"/>
    <col min="7940" max="7940" width="17.25" style="1" customWidth="1"/>
    <col min="7941" max="7941" width="16.625" style="1" customWidth="1"/>
    <col min="7942" max="7942" width="16.125" style="1" customWidth="1"/>
    <col min="7943" max="7943" width="16" style="1" customWidth="1"/>
    <col min="7944" max="7944" width="10.5" style="1" bestFit="1" customWidth="1"/>
    <col min="7945" max="8192" width="9" style="1"/>
    <col min="8193" max="8193" width="27.25" style="1" customWidth="1"/>
    <col min="8194" max="8194" width="19" style="1" customWidth="1"/>
    <col min="8195" max="8195" width="17.5" style="1" customWidth="1"/>
    <col min="8196" max="8196" width="17.25" style="1" customWidth="1"/>
    <col min="8197" max="8197" width="16.625" style="1" customWidth="1"/>
    <col min="8198" max="8198" width="16.125" style="1" customWidth="1"/>
    <col min="8199" max="8199" width="16" style="1" customWidth="1"/>
    <col min="8200" max="8200" width="10.5" style="1" bestFit="1" customWidth="1"/>
    <col min="8201" max="8448" width="9" style="1"/>
    <col min="8449" max="8449" width="27.25" style="1" customWidth="1"/>
    <col min="8450" max="8450" width="19" style="1" customWidth="1"/>
    <col min="8451" max="8451" width="17.5" style="1" customWidth="1"/>
    <col min="8452" max="8452" width="17.25" style="1" customWidth="1"/>
    <col min="8453" max="8453" width="16.625" style="1" customWidth="1"/>
    <col min="8454" max="8454" width="16.125" style="1" customWidth="1"/>
    <col min="8455" max="8455" width="16" style="1" customWidth="1"/>
    <col min="8456" max="8456" width="10.5" style="1" bestFit="1" customWidth="1"/>
    <col min="8457" max="8704" width="9" style="1"/>
    <col min="8705" max="8705" width="27.25" style="1" customWidth="1"/>
    <col min="8706" max="8706" width="19" style="1" customWidth="1"/>
    <col min="8707" max="8707" width="17.5" style="1" customWidth="1"/>
    <col min="8708" max="8708" width="17.25" style="1" customWidth="1"/>
    <col min="8709" max="8709" width="16.625" style="1" customWidth="1"/>
    <col min="8710" max="8710" width="16.125" style="1" customWidth="1"/>
    <col min="8711" max="8711" width="16" style="1" customWidth="1"/>
    <col min="8712" max="8712" width="10.5" style="1" bestFit="1" customWidth="1"/>
    <col min="8713" max="8960" width="9" style="1"/>
    <col min="8961" max="8961" width="27.25" style="1" customWidth="1"/>
    <col min="8962" max="8962" width="19" style="1" customWidth="1"/>
    <col min="8963" max="8963" width="17.5" style="1" customWidth="1"/>
    <col min="8964" max="8964" width="17.25" style="1" customWidth="1"/>
    <col min="8965" max="8965" width="16.625" style="1" customWidth="1"/>
    <col min="8966" max="8966" width="16.125" style="1" customWidth="1"/>
    <col min="8967" max="8967" width="16" style="1" customWidth="1"/>
    <col min="8968" max="8968" width="10.5" style="1" bestFit="1" customWidth="1"/>
    <col min="8969" max="9216" width="9" style="1"/>
    <col min="9217" max="9217" width="27.25" style="1" customWidth="1"/>
    <col min="9218" max="9218" width="19" style="1" customWidth="1"/>
    <col min="9219" max="9219" width="17.5" style="1" customWidth="1"/>
    <col min="9220" max="9220" width="17.25" style="1" customWidth="1"/>
    <col min="9221" max="9221" width="16.625" style="1" customWidth="1"/>
    <col min="9222" max="9222" width="16.125" style="1" customWidth="1"/>
    <col min="9223" max="9223" width="16" style="1" customWidth="1"/>
    <col min="9224" max="9224" width="10.5" style="1" bestFit="1" customWidth="1"/>
    <col min="9225" max="9472" width="9" style="1"/>
    <col min="9473" max="9473" width="27.25" style="1" customWidth="1"/>
    <col min="9474" max="9474" width="19" style="1" customWidth="1"/>
    <col min="9475" max="9475" width="17.5" style="1" customWidth="1"/>
    <col min="9476" max="9476" width="17.25" style="1" customWidth="1"/>
    <col min="9477" max="9477" width="16.625" style="1" customWidth="1"/>
    <col min="9478" max="9478" width="16.125" style="1" customWidth="1"/>
    <col min="9479" max="9479" width="16" style="1" customWidth="1"/>
    <col min="9480" max="9480" width="10.5" style="1" bestFit="1" customWidth="1"/>
    <col min="9481" max="9728" width="9" style="1"/>
    <col min="9729" max="9729" width="27.25" style="1" customWidth="1"/>
    <col min="9730" max="9730" width="19" style="1" customWidth="1"/>
    <col min="9731" max="9731" width="17.5" style="1" customWidth="1"/>
    <col min="9732" max="9732" width="17.25" style="1" customWidth="1"/>
    <col min="9733" max="9733" width="16.625" style="1" customWidth="1"/>
    <col min="9734" max="9734" width="16.125" style="1" customWidth="1"/>
    <col min="9735" max="9735" width="16" style="1" customWidth="1"/>
    <col min="9736" max="9736" width="10.5" style="1" bestFit="1" customWidth="1"/>
    <col min="9737" max="9984" width="9" style="1"/>
    <col min="9985" max="9985" width="27.25" style="1" customWidth="1"/>
    <col min="9986" max="9986" width="19" style="1" customWidth="1"/>
    <col min="9987" max="9987" width="17.5" style="1" customWidth="1"/>
    <col min="9988" max="9988" width="17.25" style="1" customWidth="1"/>
    <col min="9989" max="9989" width="16.625" style="1" customWidth="1"/>
    <col min="9990" max="9990" width="16.125" style="1" customWidth="1"/>
    <col min="9991" max="9991" width="16" style="1" customWidth="1"/>
    <col min="9992" max="9992" width="10.5" style="1" bestFit="1" customWidth="1"/>
    <col min="9993" max="10240" width="9" style="1"/>
    <col min="10241" max="10241" width="27.25" style="1" customWidth="1"/>
    <col min="10242" max="10242" width="19" style="1" customWidth="1"/>
    <col min="10243" max="10243" width="17.5" style="1" customWidth="1"/>
    <col min="10244" max="10244" width="17.25" style="1" customWidth="1"/>
    <col min="10245" max="10245" width="16.625" style="1" customWidth="1"/>
    <col min="10246" max="10246" width="16.125" style="1" customWidth="1"/>
    <col min="10247" max="10247" width="16" style="1" customWidth="1"/>
    <col min="10248" max="10248" width="10.5" style="1" bestFit="1" customWidth="1"/>
    <col min="10249" max="10496" width="9" style="1"/>
    <col min="10497" max="10497" width="27.25" style="1" customWidth="1"/>
    <col min="10498" max="10498" width="19" style="1" customWidth="1"/>
    <col min="10499" max="10499" width="17.5" style="1" customWidth="1"/>
    <col min="10500" max="10500" width="17.25" style="1" customWidth="1"/>
    <col min="10501" max="10501" width="16.625" style="1" customWidth="1"/>
    <col min="10502" max="10502" width="16.125" style="1" customWidth="1"/>
    <col min="10503" max="10503" width="16" style="1" customWidth="1"/>
    <col min="10504" max="10504" width="10.5" style="1" bestFit="1" customWidth="1"/>
    <col min="10505" max="10752" width="9" style="1"/>
    <col min="10753" max="10753" width="27.25" style="1" customWidth="1"/>
    <col min="10754" max="10754" width="19" style="1" customWidth="1"/>
    <col min="10755" max="10755" width="17.5" style="1" customWidth="1"/>
    <col min="10756" max="10756" width="17.25" style="1" customWidth="1"/>
    <col min="10757" max="10757" width="16.625" style="1" customWidth="1"/>
    <col min="10758" max="10758" width="16.125" style="1" customWidth="1"/>
    <col min="10759" max="10759" width="16" style="1" customWidth="1"/>
    <col min="10760" max="10760" width="10.5" style="1" bestFit="1" customWidth="1"/>
    <col min="10761" max="11008" width="9" style="1"/>
    <col min="11009" max="11009" width="27.25" style="1" customWidth="1"/>
    <col min="11010" max="11010" width="19" style="1" customWidth="1"/>
    <col min="11011" max="11011" width="17.5" style="1" customWidth="1"/>
    <col min="11012" max="11012" width="17.25" style="1" customWidth="1"/>
    <col min="11013" max="11013" width="16.625" style="1" customWidth="1"/>
    <col min="11014" max="11014" width="16.125" style="1" customWidth="1"/>
    <col min="11015" max="11015" width="16" style="1" customWidth="1"/>
    <col min="11016" max="11016" width="10.5" style="1" bestFit="1" customWidth="1"/>
    <col min="11017" max="11264" width="9" style="1"/>
    <col min="11265" max="11265" width="27.25" style="1" customWidth="1"/>
    <col min="11266" max="11266" width="19" style="1" customWidth="1"/>
    <col min="11267" max="11267" width="17.5" style="1" customWidth="1"/>
    <col min="11268" max="11268" width="17.25" style="1" customWidth="1"/>
    <col min="11269" max="11269" width="16.625" style="1" customWidth="1"/>
    <col min="11270" max="11270" width="16.125" style="1" customWidth="1"/>
    <col min="11271" max="11271" width="16" style="1" customWidth="1"/>
    <col min="11272" max="11272" width="10.5" style="1" bestFit="1" customWidth="1"/>
    <col min="11273" max="11520" width="9" style="1"/>
    <col min="11521" max="11521" width="27.25" style="1" customWidth="1"/>
    <col min="11522" max="11522" width="19" style="1" customWidth="1"/>
    <col min="11523" max="11523" width="17.5" style="1" customWidth="1"/>
    <col min="11524" max="11524" width="17.25" style="1" customWidth="1"/>
    <col min="11525" max="11525" width="16.625" style="1" customWidth="1"/>
    <col min="11526" max="11526" width="16.125" style="1" customWidth="1"/>
    <col min="11527" max="11527" width="16" style="1" customWidth="1"/>
    <col min="11528" max="11528" width="10.5" style="1" bestFit="1" customWidth="1"/>
    <col min="11529" max="11776" width="9" style="1"/>
    <col min="11777" max="11777" width="27.25" style="1" customWidth="1"/>
    <col min="11778" max="11778" width="19" style="1" customWidth="1"/>
    <col min="11779" max="11779" width="17.5" style="1" customWidth="1"/>
    <col min="11780" max="11780" width="17.25" style="1" customWidth="1"/>
    <col min="11781" max="11781" width="16.625" style="1" customWidth="1"/>
    <col min="11782" max="11782" width="16.125" style="1" customWidth="1"/>
    <col min="11783" max="11783" width="16" style="1" customWidth="1"/>
    <col min="11784" max="11784" width="10.5" style="1" bestFit="1" customWidth="1"/>
    <col min="11785" max="12032" width="9" style="1"/>
    <col min="12033" max="12033" width="27.25" style="1" customWidth="1"/>
    <col min="12034" max="12034" width="19" style="1" customWidth="1"/>
    <col min="12035" max="12035" width="17.5" style="1" customWidth="1"/>
    <col min="12036" max="12036" width="17.25" style="1" customWidth="1"/>
    <col min="12037" max="12037" width="16.625" style="1" customWidth="1"/>
    <col min="12038" max="12038" width="16.125" style="1" customWidth="1"/>
    <col min="12039" max="12039" width="16" style="1" customWidth="1"/>
    <col min="12040" max="12040" width="10.5" style="1" bestFit="1" customWidth="1"/>
    <col min="12041" max="12288" width="9" style="1"/>
    <col min="12289" max="12289" width="27.25" style="1" customWidth="1"/>
    <col min="12290" max="12290" width="19" style="1" customWidth="1"/>
    <col min="12291" max="12291" width="17.5" style="1" customWidth="1"/>
    <col min="12292" max="12292" width="17.25" style="1" customWidth="1"/>
    <col min="12293" max="12293" width="16.625" style="1" customWidth="1"/>
    <col min="12294" max="12294" width="16.125" style="1" customWidth="1"/>
    <col min="12295" max="12295" width="16" style="1" customWidth="1"/>
    <col min="12296" max="12296" width="10.5" style="1" bestFit="1" customWidth="1"/>
    <col min="12297" max="12544" width="9" style="1"/>
    <col min="12545" max="12545" width="27.25" style="1" customWidth="1"/>
    <col min="12546" max="12546" width="19" style="1" customWidth="1"/>
    <col min="12547" max="12547" width="17.5" style="1" customWidth="1"/>
    <col min="12548" max="12548" width="17.25" style="1" customWidth="1"/>
    <col min="12549" max="12549" width="16.625" style="1" customWidth="1"/>
    <col min="12550" max="12550" width="16.125" style="1" customWidth="1"/>
    <col min="12551" max="12551" width="16" style="1" customWidth="1"/>
    <col min="12552" max="12552" width="10.5" style="1" bestFit="1" customWidth="1"/>
    <col min="12553" max="12800" width="9" style="1"/>
    <col min="12801" max="12801" width="27.25" style="1" customWidth="1"/>
    <col min="12802" max="12802" width="19" style="1" customWidth="1"/>
    <col min="12803" max="12803" width="17.5" style="1" customWidth="1"/>
    <col min="12804" max="12804" width="17.25" style="1" customWidth="1"/>
    <col min="12805" max="12805" width="16.625" style="1" customWidth="1"/>
    <col min="12806" max="12806" width="16.125" style="1" customWidth="1"/>
    <col min="12807" max="12807" width="16" style="1" customWidth="1"/>
    <col min="12808" max="12808" width="10.5" style="1" bestFit="1" customWidth="1"/>
    <col min="12809" max="13056" width="9" style="1"/>
    <col min="13057" max="13057" width="27.25" style="1" customWidth="1"/>
    <col min="13058" max="13058" width="19" style="1" customWidth="1"/>
    <col min="13059" max="13059" width="17.5" style="1" customWidth="1"/>
    <col min="13060" max="13060" width="17.25" style="1" customWidth="1"/>
    <col min="13061" max="13061" width="16.625" style="1" customWidth="1"/>
    <col min="13062" max="13062" width="16.125" style="1" customWidth="1"/>
    <col min="13063" max="13063" width="16" style="1" customWidth="1"/>
    <col min="13064" max="13064" width="10.5" style="1" bestFit="1" customWidth="1"/>
    <col min="13065" max="13312" width="9" style="1"/>
    <col min="13313" max="13313" width="27.25" style="1" customWidth="1"/>
    <col min="13314" max="13314" width="19" style="1" customWidth="1"/>
    <col min="13315" max="13315" width="17.5" style="1" customWidth="1"/>
    <col min="13316" max="13316" width="17.25" style="1" customWidth="1"/>
    <col min="13317" max="13317" width="16.625" style="1" customWidth="1"/>
    <col min="13318" max="13318" width="16.125" style="1" customWidth="1"/>
    <col min="13319" max="13319" width="16" style="1" customWidth="1"/>
    <col min="13320" max="13320" width="10.5" style="1" bestFit="1" customWidth="1"/>
    <col min="13321" max="13568" width="9" style="1"/>
    <col min="13569" max="13569" width="27.25" style="1" customWidth="1"/>
    <col min="13570" max="13570" width="19" style="1" customWidth="1"/>
    <col min="13571" max="13571" width="17.5" style="1" customWidth="1"/>
    <col min="13572" max="13572" width="17.25" style="1" customWidth="1"/>
    <col min="13573" max="13573" width="16.625" style="1" customWidth="1"/>
    <col min="13574" max="13574" width="16.125" style="1" customWidth="1"/>
    <col min="13575" max="13575" width="16" style="1" customWidth="1"/>
    <col min="13576" max="13576" width="10.5" style="1" bestFit="1" customWidth="1"/>
    <col min="13577" max="13824" width="9" style="1"/>
    <col min="13825" max="13825" width="27.25" style="1" customWidth="1"/>
    <col min="13826" max="13826" width="19" style="1" customWidth="1"/>
    <col min="13827" max="13827" width="17.5" style="1" customWidth="1"/>
    <col min="13828" max="13828" width="17.25" style="1" customWidth="1"/>
    <col min="13829" max="13829" width="16.625" style="1" customWidth="1"/>
    <col min="13830" max="13830" width="16.125" style="1" customWidth="1"/>
    <col min="13831" max="13831" width="16" style="1" customWidth="1"/>
    <col min="13832" max="13832" width="10.5" style="1" bestFit="1" customWidth="1"/>
    <col min="13833" max="14080" width="9" style="1"/>
    <col min="14081" max="14081" width="27.25" style="1" customWidth="1"/>
    <col min="14082" max="14082" width="19" style="1" customWidth="1"/>
    <col min="14083" max="14083" width="17.5" style="1" customWidth="1"/>
    <col min="14084" max="14084" width="17.25" style="1" customWidth="1"/>
    <col min="14085" max="14085" width="16.625" style="1" customWidth="1"/>
    <col min="14086" max="14086" width="16.125" style="1" customWidth="1"/>
    <col min="14087" max="14087" width="16" style="1" customWidth="1"/>
    <col min="14088" max="14088" width="10.5" style="1" bestFit="1" customWidth="1"/>
    <col min="14089" max="14336" width="9" style="1"/>
    <col min="14337" max="14337" width="27.25" style="1" customWidth="1"/>
    <col min="14338" max="14338" width="19" style="1" customWidth="1"/>
    <col min="14339" max="14339" width="17.5" style="1" customWidth="1"/>
    <col min="14340" max="14340" width="17.25" style="1" customWidth="1"/>
    <col min="14341" max="14341" width="16.625" style="1" customWidth="1"/>
    <col min="14342" max="14342" width="16.125" style="1" customWidth="1"/>
    <col min="14343" max="14343" width="16" style="1" customWidth="1"/>
    <col min="14344" max="14344" width="10.5" style="1" bestFit="1" customWidth="1"/>
    <col min="14345" max="14592" width="9" style="1"/>
    <col min="14593" max="14593" width="27.25" style="1" customWidth="1"/>
    <col min="14594" max="14594" width="19" style="1" customWidth="1"/>
    <col min="14595" max="14595" width="17.5" style="1" customWidth="1"/>
    <col min="14596" max="14596" width="17.25" style="1" customWidth="1"/>
    <col min="14597" max="14597" width="16.625" style="1" customWidth="1"/>
    <col min="14598" max="14598" width="16.125" style="1" customWidth="1"/>
    <col min="14599" max="14599" width="16" style="1" customWidth="1"/>
    <col min="14600" max="14600" width="10.5" style="1" bestFit="1" customWidth="1"/>
    <col min="14601" max="14848" width="9" style="1"/>
    <col min="14849" max="14849" width="27.25" style="1" customWidth="1"/>
    <col min="14850" max="14850" width="19" style="1" customWidth="1"/>
    <col min="14851" max="14851" width="17.5" style="1" customWidth="1"/>
    <col min="14852" max="14852" width="17.25" style="1" customWidth="1"/>
    <col min="14853" max="14853" width="16.625" style="1" customWidth="1"/>
    <col min="14854" max="14854" width="16.125" style="1" customWidth="1"/>
    <col min="14855" max="14855" width="16" style="1" customWidth="1"/>
    <col min="14856" max="14856" width="10.5" style="1" bestFit="1" customWidth="1"/>
    <col min="14857" max="15104" width="9" style="1"/>
    <col min="15105" max="15105" width="27.25" style="1" customWidth="1"/>
    <col min="15106" max="15106" width="19" style="1" customWidth="1"/>
    <col min="15107" max="15107" width="17.5" style="1" customWidth="1"/>
    <col min="15108" max="15108" width="17.25" style="1" customWidth="1"/>
    <col min="15109" max="15109" width="16.625" style="1" customWidth="1"/>
    <col min="15110" max="15110" width="16.125" style="1" customWidth="1"/>
    <col min="15111" max="15111" width="16" style="1" customWidth="1"/>
    <col min="15112" max="15112" width="10.5" style="1" bestFit="1" customWidth="1"/>
    <col min="15113" max="15360" width="9" style="1"/>
    <col min="15361" max="15361" width="27.25" style="1" customWidth="1"/>
    <col min="15362" max="15362" width="19" style="1" customWidth="1"/>
    <col min="15363" max="15363" width="17.5" style="1" customWidth="1"/>
    <col min="15364" max="15364" width="17.25" style="1" customWidth="1"/>
    <col min="15365" max="15365" width="16.625" style="1" customWidth="1"/>
    <col min="15366" max="15366" width="16.125" style="1" customWidth="1"/>
    <col min="15367" max="15367" width="16" style="1" customWidth="1"/>
    <col min="15368" max="15368" width="10.5" style="1" bestFit="1" customWidth="1"/>
    <col min="15369" max="15616" width="9" style="1"/>
    <col min="15617" max="15617" width="27.25" style="1" customWidth="1"/>
    <col min="15618" max="15618" width="19" style="1" customWidth="1"/>
    <col min="15619" max="15619" width="17.5" style="1" customWidth="1"/>
    <col min="15620" max="15620" width="17.25" style="1" customWidth="1"/>
    <col min="15621" max="15621" width="16.625" style="1" customWidth="1"/>
    <col min="15622" max="15622" width="16.125" style="1" customWidth="1"/>
    <col min="15623" max="15623" width="16" style="1" customWidth="1"/>
    <col min="15624" max="15624" width="10.5" style="1" bestFit="1" customWidth="1"/>
    <col min="15625" max="15872" width="9" style="1"/>
    <col min="15873" max="15873" width="27.25" style="1" customWidth="1"/>
    <col min="15874" max="15874" width="19" style="1" customWidth="1"/>
    <col min="15875" max="15875" width="17.5" style="1" customWidth="1"/>
    <col min="15876" max="15876" width="17.25" style="1" customWidth="1"/>
    <col min="15877" max="15877" width="16.625" style="1" customWidth="1"/>
    <col min="15878" max="15878" width="16.125" style="1" customWidth="1"/>
    <col min="15879" max="15879" width="16" style="1" customWidth="1"/>
    <col min="15880" max="15880" width="10.5" style="1" bestFit="1" customWidth="1"/>
    <col min="15881" max="16128" width="9" style="1"/>
    <col min="16129" max="16129" width="27.25" style="1" customWidth="1"/>
    <col min="16130" max="16130" width="19" style="1" customWidth="1"/>
    <col min="16131" max="16131" width="17.5" style="1" customWidth="1"/>
    <col min="16132" max="16132" width="17.25" style="1" customWidth="1"/>
    <col min="16133" max="16133" width="16.625" style="1" customWidth="1"/>
    <col min="16134" max="16134" width="16.125" style="1" customWidth="1"/>
    <col min="16135" max="16135" width="16" style="1" customWidth="1"/>
    <col min="16136" max="16136" width="10.5" style="1" bestFit="1" customWidth="1"/>
    <col min="16137" max="16384" width="9" style="1"/>
  </cols>
  <sheetData>
    <row r="1" spans="1:7" ht="49.5" customHeight="1">
      <c r="A1" s="70" t="s">
        <v>89</v>
      </c>
      <c r="B1" s="70"/>
      <c r="C1" s="70"/>
      <c r="D1" s="70"/>
      <c r="E1" s="70"/>
      <c r="F1" s="70"/>
      <c r="G1" s="70"/>
    </row>
    <row r="2" spans="1:7" ht="24" customHeight="1">
      <c r="G2" s="1" t="s">
        <v>0</v>
      </c>
    </row>
    <row r="3" spans="1:7" ht="24.75" customHeight="1">
      <c r="A3" s="72" t="s">
        <v>1</v>
      </c>
      <c r="B3" s="72" t="s">
        <v>90</v>
      </c>
      <c r="C3" s="72" t="s">
        <v>91</v>
      </c>
      <c r="D3" s="72" t="s">
        <v>92</v>
      </c>
      <c r="E3" s="72" t="s">
        <v>93</v>
      </c>
      <c r="F3" s="72" t="s">
        <v>94</v>
      </c>
      <c r="G3" s="72"/>
    </row>
    <row r="4" spans="1:7" ht="26.25" customHeight="1">
      <c r="A4" s="72"/>
      <c r="B4" s="72"/>
      <c r="C4" s="72"/>
      <c r="D4" s="72"/>
      <c r="E4" s="72"/>
      <c r="F4" s="9" t="s">
        <v>6</v>
      </c>
      <c r="G4" s="9" t="s">
        <v>7</v>
      </c>
    </row>
    <row r="5" spans="1:7" ht="24" customHeight="1">
      <c r="A5" s="3" t="s">
        <v>95</v>
      </c>
      <c r="B5" s="11">
        <f>SUM(B6:B11)</f>
        <v>30310</v>
      </c>
      <c r="C5" s="11">
        <f>SUM(C6:C11)</f>
        <v>30325</v>
      </c>
      <c r="D5" s="11">
        <f>SUM(D6:D11)</f>
        <v>41775</v>
      </c>
      <c r="E5" s="12">
        <f t="shared" ref="E5:E10" si="0">C5/B5*100</f>
        <v>100.04948861761795</v>
      </c>
      <c r="F5" s="11">
        <f t="shared" ref="F5:F10" si="1">C5-D5</f>
        <v>-11450</v>
      </c>
      <c r="G5" s="12">
        <f t="shared" ref="G5:G10" si="2">F5/D5*100</f>
        <v>-27.408737283064035</v>
      </c>
    </row>
    <row r="6" spans="1:7" ht="24" customHeight="1">
      <c r="A6" s="3" t="s">
        <v>96</v>
      </c>
      <c r="B6" s="11">
        <v>27300</v>
      </c>
      <c r="C6" s="11">
        <v>27319</v>
      </c>
      <c r="D6" s="11">
        <v>39584</v>
      </c>
      <c r="E6" s="12">
        <f t="shared" si="0"/>
        <v>100.06959706959707</v>
      </c>
      <c r="F6" s="11">
        <f t="shared" si="1"/>
        <v>-12265</v>
      </c>
      <c r="G6" s="12">
        <f t="shared" si="2"/>
        <v>-30.984741309620052</v>
      </c>
    </row>
    <row r="7" spans="1:7" ht="24" customHeight="1">
      <c r="A7" s="3" t="s">
        <v>97</v>
      </c>
      <c r="B7" s="11"/>
      <c r="C7" s="11"/>
      <c r="D7" s="11">
        <v>1402</v>
      </c>
      <c r="E7" s="12"/>
      <c r="F7" s="11">
        <f>C7-D7</f>
        <v>-1402</v>
      </c>
      <c r="G7" s="12">
        <f>F7/D7*100</f>
        <v>-100</v>
      </c>
    </row>
    <row r="8" spans="1:7" ht="24" customHeight="1">
      <c r="A8" s="3" t="s">
        <v>98</v>
      </c>
      <c r="B8" s="11"/>
      <c r="C8" s="11"/>
      <c r="D8" s="11">
        <v>154</v>
      </c>
      <c r="E8" s="12"/>
      <c r="F8" s="11">
        <f>C8-D8</f>
        <v>-154</v>
      </c>
      <c r="G8" s="12">
        <f>F8/D8*100</f>
        <v>-100</v>
      </c>
    </row>
    <row r="9" spans="1:7" ht="24" customHeight="1">
      <c r="A9" s="3" t="s">
        <v>99</v>
      </c>
      <c r="B9" s="11">
        <v>2630</v>
      </c>
      <c r="C9" s="11">
        <v>2633</v>
      </c>
      <c r="D9" s="11">
        <v>617</v>
      </c>
      <c r="E9" s="12">
        <f t="shared" si="0"/>
        <v>100.11406844106463</v>
      </c>
      <c r="F9" s="11">
        <f t="shared" si="1"/>
        <v>2016</v>
      </c>
      <c r="G9" s="12">
        <f t="shared" si="2"/>
        <v>326.74230145867102</v>
      </c>
    </row>
    <row r="10" spans="1:7" ht="24" customHeight="1">
      <c r="A10" s="3" t="s">
        <v>100</v>
      </c>
      <c r="B10" s="11">
        <v>380</v>
      </c>
      <c r="C10" s="11">
        <v>373</v>
      </c>
      <c r="D10" s="11">
        <v>18</v>
      </c>
      <c r="E10" s="12">
        <f t="shared" si="0"/>
        <v>98.15789473684211</v>
      </c>
      <c r="F10" s="11">
        <f t="shared" si="1"/>
        <v>355</v>
      </c>
      <c r="G10" s="12">
        <f t="shared" si="2"/>
        <v>1972.2222222222222</v>
      </c>
    </row>
    <row r="11" spans="1:7" ht="24" customHeight="1">
      <c r="A11" s="3" t="s">
        <v>101</v>
      </c>
      <c r="B11" s="3"/>
      <c r="C11" s="3"/>
      <c r="D11" s="3"/>
      <c r="E11" s="12"/>
      <c r="F11" s="11"/>
      <c r="G11" s="12"/>
    </row>
  </sheetData>
  <mergeCells count="7">
    <mergeCell ref="A1:G1"/>
    <mergeCell ref="A3:A4"/>
    <mergeCell ref="B3:B4"/>
    <mergeCell ref="C3:C4"/>
    <mergeCell ref="D3:D4"/>
    <mergeCell ref="E3:E4"/>
    <mergeCell ref="F3:G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6"/>
  <sheetViews>
    <sheetView showZeros="0" workbookViewId="0">
      <selection activeCell="B5" sqref="B5"/>
    </sheetView>
  </sheetViews>
  <sheetFormatPr defaultRowHeight="13.5"/>
  <cols>
    <col min="1" max="1" width="50.875" style="1" customWidth="1"/>
    <col min="2" max="2" width="15.5" style="1" customWidth="1"/>
    <col min="3" max="4" width="15" style="1" customWidth="1"/>
    <col min="5" max="5" width="12.625" style="1" customWidth="1"/>
    <col min="6" max="6" width="14.375" style="1" customWidth="1"/>
    <col min="7" max="7" width="13.875" style="1" customWidth="1"/>
    <col min="8" max="9" width="9.5" style="1" bestFit="1" customWidth="1"/>
    <col min="10" max="256" width="9" style="1"/>
    <col min="257" max="257" width="53.625" style="1" customWidth="1"/>
    <col min="258" max="258" width="15.5" style="1" customWidth="1"/>
    <col min="259" max="260" width="15" style="1" customWidth="1"/>
    <col min="261" max="261" width="14.75" style="1" customWidth="1"/>
    <col min="262" max="262" width="14.375" style="1" customWidth="1"/>
    <col min="263" max="263" width="13.875" style="1" customWidth="1"/>
    <col min="264" max="265" width="9.5" style="1" bestFit="1" customWidth="1"/>
    <col min="266" max="512" width="9" style="1"/>
    <col min="513" max="513" width="53.625" style="1" customWidth="1"/>
    <col min="514" max="514" width="15.5" style="1" customWidth="1"/>
    <col min="515" max="516" width="15" style="1" customWidth="1"/>
    <col min="517" max="517" width="14.75" style="1" customWidth="1"/>
    <col min="518" max="518" width="14.375" style="1" customWidth="1"/>
    <col min="519" max="519" width="13.875" style="1" customWidth="1"/>
    <col min="520" max="521" width="9.5" style="1" bestFit="1" customWidth="1"/>
    <col min="522" max="768" width="9" style="1"/>
    <col min="769" max="769" width="53.625" style="1" customWidth="1"/>
    <col min="770" max="770" width="15.5" style="1" customWidth="1"/>
    <col min="771" max="772" width="15" style="1" customWidth="1"/>
    <col min="773" max="773" width="14.75" style="1" customWidth="1"/>
    <col min="774" max="774" width="14.375" style="1" customWidth="1"/>
    <col min="775" max="775" width="13.875" style="1" customWidth="1"/>
    <col min="776" max="777" width="9.5" style="1" bestFit="1" customWidth="1"/>
    <col min="778" max="1024" width="9" style="1"/>
    <col min="1025" max="1025" width="53.625" style="1" customWidth="1"/>
    <col min="1026" max="1026" width="15.5" style="1" customWidth="1"/>
    <col min="1027" max="1028" width="15" style="1" customWidth="1"/>
    <col min="1029" max="1029" width="14.75" style="1" customWidth="1"/>
    <col min="1030" max="1030" width="14.375" style="1" customWidth="1"/>
    <col min="1031" max="1031" width="13.875" style="1" customWidth="1"/>
    <col min="1032" max="1033" width="9.5" style="1" bestFit="1" customWidth="1"/>
    <col min="1034" max="1280" width="9" style="1"/>
    <col min="1281" max="1281" width="53.625" style="1" customWidth="1"/>
    <col min="1282" max="1282" width="15.5" style="1" customWidth="1"/>
    <col min="1283" max="1284" width="15" style="1" customWidth="1"/>
    <col min="1285" max="1285" width="14.75" style="1" customWidth="1"/>
    <col min="1286" max="1286" width="14.375" style="1" customWidth="1"/>
    <col min="1287" max="1287" width="13.875" style="1" customWidth="1"/>
    <col min="1288" max="1289" width="9.5" style="1" bestFit="1" customWidth="1"/>
    <col min="1290" max="1536" width="9" style="1"/>
    <col min="1537" max="1537" width="53.625" style="1" customWidth="1"/>
    <col min="1538" max="1538" width="15.5" style="1" customWidth="1"/>
    <col min="1539" max="1540" width="15" style="1" customWidth="1"/>
    <col min="1541" max="1541" width="14.75" style="1" customWidth="1"/>
    <col min="1542" max="1542" width="14.375" style="1" customWidth="1"/>
    <col min="1543" max="1543" width="13.875" style="1" customWidth="1"/>
    <col min="1544" max="1545" width="9.5" style="1" bestFit="1" customWidth="1"/>
    <col min="1546" max="1792" width="9" style="1"/>
    <col min="1793" max="1793" width="53.625" style="1" customWidth="1"/>
    <col min="1794" max="1794" width="15.5" style="1" customWidth="1"/>
    <col min="1795" max="1796" width="15" style="1" customWidth="1"/>
    <col min="1797" max="1797" width="14.75" style="1" customWidth="1"/>
    <col min="1798" max="1798" width="14.375" style="1" customWidth="1"/>
    <col min="1799" max="1799" width="13.875" style="1" customWidth="1"/>
    <col min="1800" max="1801" width="9.5" style="1" bestFit="1" customWidth="1"/>
    <col min="1802" max="2048" width="9" style="1"/>
    <col min="2049" max="2049" width="53.625" style="1" customWidth="1"/>
    <col min="2050" max="2050" width="15.5" style="1" customWidth="1"/>
    <col min="2051" max="2052" width="15" style="1" customWidth="1"/>
    <col min="2053" max="2053" width="14.75" style="1" customWidth="1"/>
    <col min="2054" max="2054" width="14.375" style="1" customWidth="1"/>
    <col min="2055" max="2055" width="13.875" style="1" customWidth="1"/>
    <col min="2056" max="2057" width="9.5" style="1" bestFit="1" customWidth="1"/>
    <col min="2058" max="2304" width="9" style="1"/>
    <col min="2305" max="2305" width="53.625" style="1" customWidth="1"/>
    <col min="2306" max="2306" width="15.5" style="1" customWidth="1"/>
    <col min="2307" max="2308" width="15" style="1" customWidth="1"/>
    <col min="2309" max="2309" width="14.75" style="1" customWidth="1"/>
    <col min="2310" max="2310" width="14.375" style="1" customWidth="1"/>
    <col min="2311" max="2311" width="13.875" style="1" customWidth="1"/>
    <col min="2312" max="2313" width="9.5" style="1" bestFit="1" customWidth="1"/>
    <col min="2314" max="2560" width="9" style="1"/>
    <col min="2561" max="2561" width="53.625" style="1" customWidth="1"/>
    <col min="2562" max="2562" width="15.5" style="1" customWidth="1"/>
    <col min="2563" max="2564" width="15" style="1" customWidth="1"/>
    <col min="2565" max="2565" width="14.75" style="1" customWidth="1"/>
    <col min="2566" max="2566" width="14.375" style="1" customWidth="1"/>
    <col min="2567" max="2567" width="13.875" style="1" customWidth="1"/>
    <col min="2568" max="2569" width="9.5" style="1" bestFit="1" customWidth="1"/>
    <col min="2570" max="2816" width="9" style="1"/>
    <col min="2817" max="2817" width="53.625" style="1" customWidth="1"/>
    <col min="2818" max="2818" width="15.5" style="1" customWidth="1"/>
    <col min="2819" max="2820" width="15" style="1" customWidth="1"/>
    <col min="2821" max="2821" width="14.75" style="1" customWidth="1"/>
    <col min="2822" max="2822" width="14.375" style="1" customWidth="1"/>
    <col min="2823" max="2823" width="13.875" style="1" customWidth="1"/>
    <col min="2824" max="2825" width="9.5" style="1" bestFit="1" customWidth="1"/>
    <col min="2826" max="3072" width="9" style="1"/>
    <col min="3073" max="3073" width="53.625" style="1" customWidth="1"/>
    <col min="3074" max="3074" width="15.5" style="1" customWidth="1"/>
    <col min="3075" max="3076" width="15" style="1" customWidth="1"/>
    <col min="3077" max="3077" width="14.75" style="1" customWidth="1"/>
    <col min="3078" max="3078" width="14.375" style="1" customWidth="1"/>
    <col min="3079" max="3079" width="13.875" style="1" customWidth="1"/>
    <col min="3080" max="3081" width="9.5" style="1" bestFit="1" customWidth="1"/>
    <col min="3082" max="3328" width="9" style="1"/>
    <col min="3329" max="3329" width="53.625" style="1" customWidth="1"/>
    <col min="3330" max="3330" width="15.5" style="1" customWidth="1"/>
    <col min="3331" max="3332" width="15" style="1" customWidth="1"/>
    <col min="3333" max="3333" width="14.75" style="1" customWidth="1"/>
    <col min="3334" max="3334" width="14.375" style="1" customWidth="1"/>
    <col min="3335" max="3335" width="13.875" style="1" customWidth="1"/>
    <col min="3336" max="3337" width="9.5" style="1" bestFit="1" customWidth="1"/>
    <col min="3338" max="3584" width="9" style="1"/>
    <col min="3585" max="3585" width="53.625" style="1" customWidth="1"/>
    <col min="3586" max="3586" width="15.5" style="1" customWidth="1"/>
    <col min="3587" max="3588" width="15" style="1" customWidth="1"/>
    <col min="3589" max="3589" width="14.75" style="1" customWidth="1"/>
    <col min="3590" max="3590" width="14.375" style="1" customWidth="1"/>
    <col min="3591" max="3591" width="13.875" style="1" customWidth="1"/>
    <col min="3592" max="3593" width="9.5" style="1" bestFit="1" customWidth="1"/>
    <col min="3594" max="3840" width="9" style="1"/>
    <col min="3841" max="3841" width="53.625" style="1" customWidth="1"/>
    <col min="3842" max="3842" width="15.5" style="1" customWidth="1"/>
    <col min="3843" max="3844" width="15" style="1" customWidth="1"/>
    <col min="3845" max="3845" width="14.75" style="1" customWidth="1"/>
    <col min="3846" max="3846" width="14.375" style="1" customWidth="1"/>
    <col min="3847" max="3847" width="13.875" style="1" customWidth="1"/>
    <col min="3848" max="3849" width="9.5" style="1" bestFit="1" customWidth="1"/>
    <col min="3850" max="4096" width="9" style="1"/>
    <col min="4097" max="4097" width="53.625" style="1" customWidth="1"/>
    <col min="4098" max="4098" width="15.5" style="1" customWidth="1"/>
    <col min="4099" max="4100" width="15" style="1" customWidth="1"/>
    <col min="4101" max="4101" width="14.75" style="1" customWidth="1"/>
    <col min="4102" max="4102" width="14.375" style="1" customWidth="1"/>
    <col min="4103" max="4103" width="13.875" style="1" customWidth="1"/>
    <col min="4104" max="4105" width="9.5" style="1" bestFit="1" customWidth="1"/>
    <col min="4106" max="4352" width="9" style="1"/>
    <col min="4353" max="4353" width="53.625" style="1" customWidth="1"/>
    <col min="4354" max="4354" width="15.5" style="1" customWidth="1"/>
    <col min="4355" max="4356" width="15" style="1" customWidth="1"/>
    <col min="4357" max="4357" width="14.75" style="1" customWidth="1"/>
    <col min="4358" max="4358" width="14.375" style="1" customWidth="1"/>
    <col min="4359" max="4359" width="13.875" style="1" customWidth="1"/>
    <col min="4360" max="4361" width="9.5" style="1" bestFit="1" customWidth="1"/>
    <col min="4362" max="4608" width="9" style="1"/>
    <col min="4609" max="4609" width="53.625" style="1" customWidth="1"/>
    <col min="4610" max="4610" width="15.5" style="1" customWidth="1"/>
    <col min="4611" max="4612" width="15" style="1" customWidth="1"/>
    <col min="4613" max="4613" width="14.75" style="1" customWidth="1"/>
    <col min="4614" max="4614" width="14.375" style="1" customWidth="1"/>
    <col min="4615" max="4615" width="13.875" style="1" customWidth="1"/>
    <col min="4616" max="4617" width="9.5" style="1" bestFit="1" customWidth="1"/>
    <col min="4618" max="4864" width="9" style="1"/>
    <col min="4865" max="4865" width="53.625" style="1" customWidth="1"/>
    <col min="4866" max="4866" width="15.5" style="1" customWidth="1"/>
    <col min="4867" max="4868" width="15" style="1" customWidth="1"/>
    <col min="4869" max="4869" width="14.75" style="1" customWidth="1"/>
    <col min="4870" max="4870" width="14.375" style="1" customWidth="1"/>
    <col min="4871" max="4871" width="13.875" style="1" customWidth="1"/>
    <col min="4872" max="4873" width="9.5" style="1" bestFit="1" customWidth="1"/>
    <col min="4874" max="5120" width="9" style="1"/>
    <col min="5121" max="5121" width="53.625" style="1" customWidth="1"/>
    <col min="5122" max="5122" width="15.5" style="1" customWidth="1"/>
    <col min="5123" max="5124" width="15" style="1" customWidth="1"/>
    <col min="5125" max="5125" width="14.75" style="1" customWidth="1"/>
    <col min="5126" max="5126" width="14.375" style="1" customWidth="1"/>
    <col min="5127" max="5127" width="13.875" style="1" customWidth="1"/>
    <col min="5128" max="5129" width="9.5" style="1" bestFit="1" customWidth="1"/>
    <col min="5130" max="5376" width="9" style="1"/>
    <col min="5377" max="5377" width="53.625" style="1" customWidth="1"/>
    <col min="5378" max="5378" width="15.5" style="1" customWidth="1"/>
    <col min="5379" max="5380" width="15" style="1" customWidth="1"/>
    <col min="5381" max="5381" width="14.75" style="1" customWidth="1"/>
    <col min="5382" max="5382" width="14.375" style="1" customWidth="1"/>
    <col min="5383" max="5383" width="13.875" style="1" customWidth="1"/>
    <col min="5384" max="5385" width="9.5" style="1" bestFit="1" customWidth="1"/>
    <col min="5386" max="5632" width="9" style="1"/>
    <col min="5633" max="5633" width="53.625" style="1" customWidth="1"/>
    <col min="5634" max="5634" width="15.5" style="1" customWidth="1"/>
    <col min="5635" max="5636" width="15" style="1" customWidth="1"/>
    <col min="5637" max="5637" width="14.75" style="1" customWidth="1"/>
    <col min="5638" max="5638" width="14.375" style="1" customWidth="1"/>
    <col min="5639" max="5639" width="13.875" style="1" customWidth="1"/>
    <col min="5640" max="5641" width="9.5" style="1" bestFit="1" customWidth="1"/>
    <col min="5642" max="5888" width="9" style="1"/>
    <col min="5889" max="5889" width="53.625" style="1" customWidth="1"/>
    <col min="5890" max="5890" width="15.5" style="1" customWidth="1"/>
    <col min="5891" max="5892" width="15" style="1" customWidth="1"/>
    <col min="5893" max="5893" width="14.75" style="1" customWidth="1"/>
    <col min="5894" max="5894" width="14.375" style="1" customWidth="1"/>
    <col min="5895" max="5895" width="13.875" style="1" customWidth="1"/>
    <col min="5896" max="5897" width="9.5" style="1" bestFit="1" customWidth="1"/>
    <col min="5898" max="6144" width="9" style="1"/>
    <col min="6145" max="6145" width="53.625" style="1" customWidth="1"/>
    <col min="6146" max="6146" width="15.5" style="1" customWidth="1"/>
    <col min="6147" max="6148" width="15" style="1" customWidth="1"/>
    <col min="6149" max="6149" width="14.75" style="1" customWidth="1"/>
    <col min="6150" max="6150" width="14.375" style="1" customWidth="1"/>
    <col min="6151" max="6151" width="13.875" style="1" customWidth="1"/>
    <col min="6152" max="6153" width="9.5" style="1" bestFit="1" customWidth="1"/>
    <col min="6154" max="6400" width="9" style="1"/>
    <col min="6401" max="6401" width="53.625" style="1" customWidth="1"/>
    <col min="6402" max="6402" width="15.5" style="1" customWidth="1"/>
    <col min="6403" max="6404" width="15" style="1" customWidth="1"/>
    <col min="6405" max="6405" width="14.75" style="1" customWidth="1"/>
    <col min="6406" max="6406" width="14.375" style="1" customWidth="1"/>
    <col min="6407" max="6407" width="13.875" style="1" customWidth="1"/>
    <col min="6408" max="6409" width="9.5" style="1" bestFit="1" customWidth="1"/>
    <col min="6410" max="6656" width="9" style="1"/>
    <col min="6657" max="6657" width="53.625" style="1" customWidth="1"/>
    <col min="6658" max="6658" width="15.5" style="1" customWidth="1"/>
    <col min="6659" max="6660" width="15" style="1" customWidth="1"/>
    <col min="6661" max="6661" width="14.75" style="1" customWidth="1"/>
    <col min="6662" max="6662" width="14.375" style="1" customWidth="1"/>
    <col min="6663" max="6663" width="13.875" style="1" customWidth="1"/>
    <col min="6664" max="6665" width="9.5" style="1" bestFit="1" customWidth="1"/>
    <col min="6666" max="6912" width="9" style="1"/>
    <col min="6913" max="6913" width="53.625" style="1" customWidth="1"/>
    <col min="6914" max="6914" width="15.5" style="1" customWidth="1"/>
    <col min="6915" max="6916" width="15" style="1" customWidth="1"/>
    <col min="6917" max="6917" width="14.75" style="1" customWidth="1"/>
    <col min="6918" max="6918" width="14.375" style="1" customWidth="1"/>
    <col min="6919" max="6919" width="13.875" style="1" customWidth="1"/>
    <col min="6920" max="6921" width="9.5" style="1" bestFit="1" customWidth="1"/>
    <col min="6922" max="7168" width="9" style="1"/>
    <col min="7169" max="7169" width="53.625" style="1" customWidth="1"/>
    <col min="7170" max="7170" width="15.5" style="1" customWidth="1"/>
    <col min="7171" max="7172" width="15" style="1" customWidth="1"/>
    <col min="7173" max="7173" width="14.75" style="1" customWidth="1"/>
    <col min="7174" max="7174" width="14.375" style="1" customWidth="1"/>
    <col min="7175" max="7175" width="13.875" style="1" customWidth="1"/>
    <col min="7176" max="7177" width="9.5" style="1" bestFit="1" customWidth="1"/>
    <col min="7178" max="7424" width="9" style="1"/>
    <col min="7425" max="7425" width="53.625" style="1" customWidth="1"/>
    <col min="7426" max="7426" width="15.5" style="1" customWidth="1"/>
    <col min="7427" max="7428" width="15" style="1" customWidth="1"/>
    <col min="7429" max="7429" width="14.75" style="1" customWidth="1"/>
    <col min="7430" max="7430" width="14.375" style="1" customWidth="1"/>
    <col min="7431" max="7431" width="13.875" style="1" customWidth="1"/>
    <col min="7432" max="7433" width="9.5" style="1" bestFit="1" customWidth="1"/>
    <col min="7434" max="7680" width="9" style="1"/>
    <col min="7681" max="7681" width="53.625" style="1" customWidth="1"/>
    <col min="7682" max="7682" width="15.5" style="1" customWidth="1"/>
    <col min="7683" max="7684" width="15" style="1" customWidth="1"/>
    <col min="7685" max="7685" width="14.75" style="1" customWidth="1"/>
    <col min="7686" max="7686" width="14.375" style="1" customWidth="1"/>
    <col min="7687" max="7687" width="13.875" style="1" customWidth="1"/>
    <col min="7688" max="7689" width="9.5" style="1" bestFit="1" customWidth="1"/>
    <col min="7690" max="7936" width="9" style="1"/>
    <col min="7937" max="7937" width="53.625" style="1" customWidth="1"/>
    <col min="7938" max="7938" width="15.5" style="1" customWidth="1"/>
    <col min="7939" max="7940" width="15" style="1" customWidth="1"/>
    <col min="7941" max="7941" width="14.75" style="1" customWidth="1"/>
    <col min="7942" max="7942" width="14.375" style="1" customWidth="1"/>
    <col min="7943" max="7943" width="13.875" style="1" customWidth="1"/>
    <col min="7944" max="7945" width="9.5" style="1" bestFit="1" customWidth="1"/>
    <col min="7946" max="8192" width="9" style="1"/>
    <col min="8193" max="8193" width="53.625" style="1" customWidth="1"/>
    <col min="8194" max="8194" width="15.5" style="1" customWidth="1"/>
    <col min="8195" max="8196" width="15" style="1" customWidth="1"/>
    <col min="8197" max="8197" width="14.75" style="1" customWidth="1"/>
    <col min="8198" max="8198" width="14.375" style="1" customWidth="1"/>
    <col min="8199" max="8199" width="13.875" style="1" customWidth="1"/>
    <col min="8200" max="8201" width="9.5" style="1" bestFit="1" customWidth="1"/>
    <col min="8202" max="8448" width="9" style="1"/>
    <col min="8449" max="8449" width="53.625" style="1" customWidth="1"/>
    <col min="8450" max="8450" width="15.5" style="1" customWidth="1"/>
    <col min="8451" max="8452" width="15" style="1" customWidth="1"/>
    <col min="8453" max="8453" width="14.75" style="1" customWidth="1"/>
    <col min="8454" max="8454" width="14.375" style="1" customWidth="1"/>
    <col min="8455" max="8455" width="13.875" style="1" customWidth="1"/>
    <col min="8456" max="8457" width="9.5" style="1" bestFit="1" customWidth="1"/>
    <col min="8458" max="8704" width="9" style="1"/>
    <col min="8705" max="8705" width="53.625" style="1" customWidth="1"/>
    <col min="8706" max="8706" width="15.5" style="1" customWidth="1"/>
    <col min="8707" max="8708" width="15" style="1" customWidth="1"/>
    <col min="8709" max="8709" width="14.75" style="1" customWidth="1"/>
    <col min="8710" max="8710" width="14.375" style="1" customWidth="1"/>
    <col min="8711" max="8711" width="13.875" style="1" customWidth="1"/>
    <col min="8712" max="8713" width="9.5" style="1" bestFit="1" customWidth="1"/>
    <col min="8714" max="8960" width="9" style="1"/>
    <col min="8961" max="8961" width="53.625" style="1" customWidth="1"/>
    <col min="8962" max="8962" width="15.5" style="1" customWidth="1"/>
    <col min="8963" max="8964" width="15" style="1" customWidth="1"/>
    <col min="8965" max="8965" width="14.75" style="1" customWidth="1"/>
    <col min="8966" max="8966" width="14.375" style="1" customWidth="1"/>
    <col min="8967" max="8967" width="13.875" style="1" customWidth="1"/>
    <col min="8968" max="8969" width="9.5" style="1" bestFit="1" customWidth="1"/>
    <col min="8970" max="9216" width="9" style="1"/>
    <col min="9217" max="9217" width="53.625" style="1" customWidth="1"/>
    <col min="9218" max="9218" width="15.5" style="1" customWidth="1"/>
    <col min="9219" max="9220" width="15" style="1" customWidth="1"/>
    <col min="9221" max="9221" width="14.75" style="1" customWidth="1"/>
    <col min="9222" max="9222" width="14.375" style="1" customWidth="1"/>
    <col min="9223" max="9223" width="13.875" style="1" customWidth="1"/>
    <col min="9224" max="9225" width="9.5" style="1" bestFit="1" customWidth="1"/>
    <col min="9226" max="9472" width="9" style="1"/>
    <col min="9473" max="9473" width="53.625" style="1" customWidth="1"/>
    <col min="9474" max="9474" width="15.5" style="1" customWidth="1"/>
    <col min="9475" max="9476" width="15" style="1" customWidth="1"/>
    <col min="9477" max="9477" width="14.75" style="1" customWidth="1"/>
    <col min="9478" max="9478" width="14.375" style="1" customWidth="1"/>
    <col min="9479" max="9479" width="13.875" style="1" customWidth="1"/>
    <col min="9480" max="9481" width="9.5" style="1" bestFit="1" customWidth="1"/>
    <col min="9482" max="9728" width="9" style="1"/>
    <col min="9729" max="9729" width="53.625" style="1" customWidth="1"/>
    <col min="9730" max="9730" width="15.5" style="1" customWidth="1"/>
    <col min="9731" max="9732" width="15" style="1" customWidth="1"/>
    <col min="9733" max="9733" width="14.75" style="1" customWidth="1"/>
    <col min="9734" max="9734" width="14.375" style="1" customWidth="1"/>
    <col min="9735" max="9735" width="13.875" style="1" customWidth="1"/>
    <col min="9736" max="9737" width="9.5" style="1" bestFit="1" customWidth="1"/>
    <col min="9738" max="9984" width="9" style="1"/>
    <col min="9985" max="9985" width="53.625" style="1" customWidth="1"/>
    <col min="9986" max="9986" width="15.5" style="1" customWidth="1"/>
    <col min="9987" max="9988" width="15" style="1" customWidth="1"/>
    <col min="9989" max="9989" width="14.75" style="1" customWidth="1"/>
    <col min="9990" max="9990" width="14.375" style="1" customWidth="1"/>
    <col min="9991" max="9991" width="13.875" style="1" customWidth="1"/>
    <col min="9992" max="9993" width="9.5" style="1" bestFit="1" customWidth="1"/>
    <col min="9994" max="10240" width="9" style="1"/>
    <col min="10241" max="10241" width="53.625" style="1" customWidth="1"/>
    <col min="10242" max="10242" width="15.5" style="1" customWidth="1"/>
    <col min="10243" max="10244" width="15" style="1" customWidth="1"/>
    <col min="10245" max="10245" width="14.75" style="1" customWidth="1"/>
    <col min="10246" max="10246" width="14.375" style="1" customWidth="1"/>
    <col min="10247" max="10247" width="13.875" style="1" customWidth="1"/>
    <col min="10248" max="10249" width="9.5" style="1" bestFit="1" customWidth="1"/>
    <col min="10250" max="10496" width="9" style="1"/>
    <col min="10497" max="10497" width="53.625" style="1" customWidth="1"/>
    <col min="10498" max="10498" width="15.5" style="1" customWidth="1"/>
    <col min="10499" max="10500" width="15" style="1" customWidth="1"/>
    <col min="10501" max="10501" width="14.75" style="1" customWidth="1"/>
    <col min="10502" max="10502" width="14.375" style="1" customWidth="1"/>
    <col min="10503" max="10503" width="13.875" style="1" customWidth="1"/>
    <col min="10504" max="10505" width="9.5" style="1" bestFit="1" customWidth="1"/>
    <col min="10506" max="10752" width="9" style="1"/>
    <col min="10753" max="10753" width="53.625" style="1" customWidth="1"/>
    <col min="10754" max="10754" width="15.5" style="1" customWidth="1"/>
    <col min="10755" max="10756" width="15" style="1" customWidth="1"/>
    <col min="10757" max="10757" width="14.75" style="1" customWidth="1"/>
    <col min="10758" max="10758" width="14.375" style="1" customWidth="1"/>
    <col min="10759" max="10759" width="13.875" style="1" customWidth="1"/>
    <col min="10760" max="10761" width="9.5" style="1" bestFit="1" customWidth="1"/>
    <col min="10762" max="11008" width="9" style="1"/>
    <col min="11009" max="11009" width="53.625" style="1" customWidth="1"/>
    <col min="11010" max="11010" width="15.5" style="1" customWidth="1"/>
    <col min="11011" max="11012" width="15" style="1" customWidth="1"/>
    <col min="11013" max="11013" width="14.75" style="1" customWidth="1"/>
    <col min="11014" max="11014" width="14.375" style="1" customWidth="1"/>
    <col min="11015" max="11015" width="13.875" style="1" customWidth="1"/>
    <col min="11016" max="11017" width="9.5" style="1" bestFit="1" customWidth="1"/>
    <col min="11018" max="11264" width="9" style="1"/>
    <col min="11265" max="11265" width="53.625" style="1" customWidth="1"/>
    <col min="11266" max="11266" width="15.5" style="1" customWidth="1"/>
    <col min="11267" max="11268" width="15" style="1" customWidth="1"/>
    <col min="11269" max="11269" width="14.75" style="1" customWidth="1"/>
    <col min="11270" max="11270" width="14.375" style="1" customWidth="1"/>
    <col min="11271" max="11271" width="13.875" style="1" customWidth="1"/>
    <col min="11272" max="11273" width="9.5" style="1" bestFit="1" customWidth="1"/>
    <col min="11274" max="11520" width="9" style="1"/>
    <col min="11521" max="11521" width="53.625" style="1" customWidth="1"/>
    <col min="11522" max="11522" width="15.5" style="1" customWidth="1"/>
    <col min="11523" max="11524" width="15" style="1" customWidth="1"/>
    <col min="11525" max="11525" width="14.75" style="1" customWidth="1"/>
    <col min="11526" max="11526" width="14.375" style="1" customWidth="1"/>
    <col min="11527" max="11527" width="13.875" style="1" customWidth="1"/>
    <col min="11528" max="11529" width="9.5" style="1" bestFit="1" customWidth="1"/>
    <col min="11530" max="11776" width="9" style="1"/>
    <col min="11777" max="11777" width="53.625" style="1" customWidth="1"/>
    <col min="11778" max="11778" width="15.5" style="1" customWidth="1"/>
    <col min="11779" max="11780" width="15" style="1" customWidth="1"/>
    <col min="11781" max="11781" width="14.75" style="1" customWidth="1"/>
    <col min="11782" max="11782" width="14.375" style="1" customWidth="1"/>
    <col min="11783" max="11783" width="13.875" style="1" customWidth="1"/>
    <col min="11784" max="11785" width="9.5" style="1" bestFit="1" customWidth="1"/>
    <col min="11786" max="12032" width="9" style="1"/>
    <col min="12033" max="12033" width="53.625" style="1" customWidth="1"/>
    <col min="12034" max="12034" width="15.5" style="1" customWidth="1"/>
    <col min="12035" max="12036" width="15" style="1" customWidth="1"/>
    <col min="12037" max="12037" width="14.75" style="1" customWidth="1"/>
    <col min="12038" max="12038" width="14.375" style="1" customWidth="1"/>
    <col min="12039" max="12039" width="13.875" style="1" customWidth="1"/>
    <col min="12040" max="12041" width="9.5" style="1" bestFit="1" customWidth="1"/>
    <col min="12042" max="12288" width="9" style="1"/>
    <col min="12289" max="12289" width="53.625" style="1" customWidth="1"/>
    <col min="12290" max="12290" width="15.5" style="1" customWidth="1"/>
    <col min="12291" max="12292" width="15" style="1" customWidth="1"/>
    <col min="12293" max="12293" width="14.75" style="1" customWidth="1"/>
    <col min="12294" max="12294" width="14.375" style="1" customWidth="1"/>
    <col min="12295" max="12295" width="13.875" style="1" customWidth="1"/>
    <col min="12296" max="12297" width="9.5" style="1" bestFit="1" customWidth="1"/>
    <col min="12298" max="12544" width="9" style="1"/>
    <col min="12545" max="12545" width="53.625" style="1" customWidth="1"/>
    <col min="12546" max="12546" width="15.5" style="1" customWidth="1"/>
    <col min="12547" max="12548" width="15" style="1" customWidth="1"/>
    <col min="12549" max="12549" width="14.75" style="1" customWidth="1"/>
    <col min="12550" max="12550" width="14.375" style="1" customWidth="1"/>
    <col min="12551" max="12551" width="13.875" style="1" customWidth="1"/>
    <col min="12552" max="12553" width="9.5" style="1" bestFit="1" customWidth="1"/>
    <col min="12554" max="12800" width="9" style="1"/>
    <col min="12801" max="12801" width="53.625" style="1" customWidth="1"/>
    <col min="12802" max="12802" width="15.5" style="1" customWidth="1"/>
    <col min="12803" max="12804" width="15" style="1" customWidth="1"/>
    <col min="12805" max="12805" width="14.75" style="1" customWidth="1"/>
    <col min="12806" max="12806" width="14.375" style="1" customWidth="1"/>
    <col min="12807" max="12807" width="13.875" style="1" customWidth="1"/>
    <col min="12808" max="12809" width="9.5" style="1" bestFit="1" customWidth="1"/>
    <col min="12810" max="13056" width="9" style="1"/>
    <col min="13057" max="13057" width="53.625" style="1" customWidth="1"/>
    <col min="13058" max="13058" width="15.5" style="1" customWidth="1"/>
    <col min="13059" max="13060" width="15" style="1" customWidth="1"/>
    <col min="13061" max="13061" width="14.75" style="1" customWidth="1"/>
    <col min="13062" max="13062" width="14.375" style="1" customWidth="1"/>
    <col min="13063" max="13063" width="13.875" style="1" customWidth="1"/>
    <col min="13064" max="13065" width="9.5" style="1" bestFit="1" customWidth="1"/>
    <col min="13066" max="13312" width="9" style="1"/>
    <col min="13313" max="13313" width="53.625" style="1" customWidth="1"/>
    <col min="13314" max="13314" width="15.5" style="1" customWidth="1"/>
    <col min="13315" max="13316" width="15" style="1" customWidth="1"/>
    <col min="13317" max="13317" width="14.75" style="1" customWidth="1"/>
    <col min="13318" max="13318" width="14.375" style="1" customWidth="1"/>
    <col min="13319" max="13319" width="13.875" style="1" customWidth="1"/>
    <col min="13320" max="13321" width="9.5" style="1" bestFit="1" customWidth="1"/>
    <col min="13322" max="13568" width="9" style="1"/>
    <col min="13569" max="13569" width="53.625" style="1" customWidth="1"/>
    <col min="13570" max="13570" width="15.5" style="1" customWidth="1"/>
    <col min="13571" max="13572" width="15" style="1" customWidth="1"/>
    <col min="13573" max="13573" width="14.75" style="1" customWidth="1"/>
    <col min="13574" max="13574" width="14.375" style="1" customWidth="1"/>
    <col min="13575" max="13575" width="13.875" style="1" customWidth="1"/>
    <col min="13576" max="13577" width="9.5" style="1" bestFit="1" customWidth="1"/>
    <col min="13578" max="13824" width="9" style="1"/>
    <col min="13825" max="13825" width="53.625" style="1" customWidth="1"/>
    <col min="13826" max="13826" width="15.5" style="1" customWidth="1"/>
    <col min="13827" max="13828" width="15" style="1" customWidth="1"/>
    <col min="13829" max="13829" width="14.75" style="1" customWidth="1"/>
    <col min="13830" max="13830" width="14.375" style="1" customWidth="1"/>
    <col min="13831" max="13831" width="13.875" style="1" customWidth="1"/>
    <col min="13832" max="13833" width="9.5" style="1" bestFit="1" customWidth="1"/>
    <col min="13834" max="14080" width="9" style="1"/>
    <col min="14081" max="14081" width="53.625" style="1" customWidth="1"/>
    <col min="14082" max="14082" width="15.5" style="1" customWidth="1"/>
    <col min="14083" max="14084" width="15" style="1" customWidth="1"/>
    <col min="14085" max="14085" width="14.75" style="1" customWidth="1"/>
    <col min="14086" max="14086" width="14.375" style="1" customWidth="1"/>
    <col min="14087" max="14087" width="13.875" style="1" customWidth="1"/>
    <col min="14088" max="14089" width="9.5" style="1" bestFit="1" customWidth="1"/>
    <col min="14090" max="14336" width="9" style="1"/>
    <col min="14337" max="14337" width="53.625" style="1" customWidth="1"/>
    <col min="14338" max="14338" width="15.5" style="1" customWidth="1"/>
    <col min="14339" max="14340" width="15" style="1" customWidth="1"/>
    <col min="14341" max="14341" width="14.75" style="1" customWidth="1"/>
    <col min="14342" max="14342" width="14.375" style="1" customWidth="1"/>
    <col min="14343" max="14343" width="13.875" style="1" customWidth="1"/>
    <col min="14344" max="14345" width="9.5" style="1" bestFit="1" customWidth="1"/>
    <col min="14346" max="14592" width="9" style="1"/>
    <col min="14593" max="14593" width="53.625" style="1" customWidth="1"/>
    <col min="14594" max="14594" width="15.5" style="1" customWidth="1"/>
    <col min="14595" max="14596" width="15" style="1" customWidth="1"/>
    <col min="14597" max="14597" width="14.75" style="1" customWidth="1"/>
    <col min="14598" max="14598" width="14.375" style="1" customWidth="1"/>
    <col min="14599" max="14599" width="13.875" style="1" customWidth="1"/>
    <col min="14600" max="14601" width="9.5" style="1" bestFit="1" customWidth="1"/>
    <col min="14602" max="14848" width="9" style="1"/>
    <col min="14849" max="14849" width="53.625" style="1" customWidth="1"/>
    <col min="14850" max="14850" width="15.5" style="1" customWidth="1"/>
    <col min="14851" max="14852" width="15" style="1" customWidth="1"/>
    <col min="14853" max="14853" width="14.75" style="1" customWidth="1"/>
    <col min="14854" max="14854" width="14.375" style="1" customWidth="1"/>
    <col min="14855" max="14855" width="13.875" style="1" customWidth="1"/>
    <col min="14856" max="14857" width="9.5" style="1" bestFit="1" customWidth="1"/>
    <col min="14858" max="15104" width="9" style="1"/>
    <col min="15105" max="15105" width="53.625" style="1" customWidth="1"/>
    <col min="15106" max="15106" width="15.5" style="1" customWidth="1"/>
    <col min="15107" max="15108" width="15" style="1" customWidth="1"/>
    <col min="15109" max="15109" width="14.75" style="1" customWidth="1"/>
    <col min="15110" max="15110" width="14.375" style="1" customWidth="1"/>
    <col min="15111" max="15111" width="13.875" style="1" customWidth="1"/>
    <col min="15112" max="15113" width="9.5" style="1" bestFit="1" customWidth="1"/>
    <col min="15114" max="15360" width="9" style="1"/>
    <col min="15361" max="15361" width="53.625" style="1" customWidth="1"/>
    <col min="15362" max="15362" width="15.5" style="1" customWidth="1"/>
    <col min="15363" max="15364" width="15" style="1" customWidth="1"/>
    <col min="15365" max="15365" width="14.75" style="1" customWidth="1"/>
    <col min="15366" max="15366" width="14.375" style="1" customWidth="1"/>
    <col min="15367" max="15367" width="13.875" style="1" customWidth="1"/>
    <col min="15368" max="15369" width="9.5" style="1" bestFit="1" customWidth="1"/>
    <col min="15370" max="15616" width="9" style="1"/>
    <col min="15617" max="15617" width="53.625" style="1" customWidth="1"/>
    <col min="15618" max="15618" width="15.5" style="1" customWidth="1"/>
    <col min="15619" max="15620" width="15" style="1" customWidth="1"/>
    <col min="15621" max="15621" width="14.75" style="1" customWidth="1"/>
    <col min="15622" max="15622" width="14.375" style="1" customWidth="1"/>
    <col min="15623" max="15623" width="13.875" style="1" customWidth="1"/>
    <col min="15624" max="15625" width="9.5" style="1" bestFit="1" customWidth="1"/>
    <col min="15626" max="15872" width="9" style="1"/>
    <col min="15873" max="15873" width="53.625" style="1" customWidth="1"/>
    <col min="15874" max="15874" width="15.5" style="1" customWidth="1"/>
    <col min="15875" max="15876" width="15" style="1" customWidth="1"/>
    <col min="15877" max="15877" width="14.75" style="1" customWidth="1"/>
    <col min="15878" max="15878" width="14.375" style="1" customWidth="1"/>
    <col min="15879" max="15879" width="13.875" style="1" customWidth="1"/>
    <col min="15880" max="15881" width="9.5" style="1" bestFit="1" customWidth="1"/>
    <col min="15882" max="16128" width="9" style="1"/>
    <col min="16129" max="16129" width="53.625" style="1" customWidth="1"/>
    <col min="16130" max="16130" width="15.5" style="1" customWidth="1"/>
    <col min="16131" max="16132" width="15" style="1" customWidth="1"/>
    <col min="16133" max="16133" width="14.75" style="1" customWidth="1"/>
    <col min="16134" max="16134" width="14.375" style="1" customWidth="1"/>
    <col min="16135" max="16135" width="13.875" style="1" customWidth="1"/>
    <col min="16136" max="16137" width="9.5" style="1" bestFit="1" customWidth="1"/>
    <col min="16138" max="16384" width="9" style="1"/>
  </cols>
  <sheetData>
    <row r="1" spans="1:7" ht="38.25" customHeight="1">
      <c r="A1" s="70" t="s">
        <v>102</v>
      </c>
      <c r="B1" s="70"/>
      <c r="C1" s="70"/>
      <c r="D1" s="70"/>
      <c r="E1" s="70"/>
      <c r="F1" s="70"/>
      <c r="G1" s="70"/>
    </row>
    <row r="2" spans="1:7">
      <c r="G2" s="1" t="s">
        <v>27</v>
      </c>
    </row>
    <row r="3" spans="1:7">
      <c r="A3" s="72" t="s">
        <v>1</v>
      </c>
      <c r="B3" s="72" t="s">
        <v>103</v>
      </c>
      <c r="C3" s="72" t="s">
        <v>104</v>
      </c>
      <c r="D3" s="72" t="s">
        <v>105</v>
      </c>
      <c r="E3" s="72" t="s">
        <v>93</v>
      </c>
      <c r="F3" s="72" t="s">
        <v>94</v>
      </c>
      <c r="G3" s="72"/>
    </row>
    <row r="4" spans="1:7" ht="16.5" customHeight="1">
      <c r="A4" s="72"/>
      <c r="B4" s="72"/>
      <c r="C4" s="72"/>
      <c r="D4" s="72"/>
      <c r="E4" s="72"/>
      <c r="F4" s="9" t="s">
        <v>6</v>
      </c>
      <c r="G4" s="9" t="s">
        <v>7</v>
      </c>
    </row>
    <row r="5" spans="1:7">
      <c r="A5" s="10" t="s">
        <v>106</v>
      </c>
      <c r="B5" s="11">
        <f>B6+B11+B18+B46+B53+B61+B64</f>
        <v>32670</v>
      </c>
      <c r="C5" s="11">
        <f>C6+C11+C18+C46+C53+C61+C64</f>
        <v>32670</v>
      </c>
      <c r="D5" s="11">
        <f>D12+D16+D19+D32+D35+D39+D42+D53+D50+D46</f>
        <v>49777</v>
      </c>
      <c r="E5" s="12">
        <f t="shared" ref="E5:E12" si="0">C5/B5*100</f>
        <v>100</v>
      </c>
      <c r="F5" s="11">
        <f t="shared" ref="F5:F66" si="1">C5-D5</f>
        <v>-17107</v>
      </c>
      <c r="G5" s="12">
        <f t="shared" ref="G5:G58" si="2">F5/D5*100</f>
        <v>-34.367278060148259</v>
      </c>
    </row>
    <row r="6" spans="1:7">
      <c r="A6" s="3" t="s">
        <v>28</v>
      </c>
      <c r="B6" s="11">
        <f>B7+B9</f>
        <v>101</v>
      </c>
      <c r="C6" s="11">
        <f>C7+C9</f>
        <v>101</v>
      </c>
      <c r="D6" s="11"/>
      <c r="E6" s="12">
        <f t="shared" si="0"/>
        <v>100</v>
      </c>
      <c r="F6" s="11">
        <f t="shared" si="1"/>
        <v>101</v>
      </c>
      <c r="G6" s="12"/>
    </row>
    <row r="7" spans="1:7">
      <c r="A7" s="3" t="s">
        <v>107</v>
      </c>
      <c r="B7" s="11">
        <f>B8</f>
        <v>31</v>
      </c>
      <c r="C7" s="11">
        <f>C8</f>
        <v>31</v>
      </c>
      <c r="D7" s="11"/>
      <c r="E7" s="12">
        <f t="shared" si="0"/>
        <v>100</v>
      </c>
      <c r="F7" s="11">
        <f t="shared" si="1"/>
        <v>31</v>
      </c>
      <c r="G7" s="12"/>
    </row>
    <row r="8" spans="1:7">
      <c r="A8" s="3" t="s">
        <v>108</v>
      </c>
      <c r="B8" s="11">
        <v>31</v>
      </c>
      <c r="C8" s="11">
        <v>31</v>
      </c>
      <c r="D8" s="11"/>
      <c r="E8" s="12">
        <f t="shared" si="0"/>
        <v>100</v>
      </c>
      <c r="F8" s="11">
        <f t="shared" si="1"/>
        <v>31</v>
      </c>
      <c r="G8" s="12"/>
    </row>
    <row r="9" spans="1:7">
      <c r="A9" s="3" t="s">
        <v>109</v>
      </c>
      <c r="B9" s="11">
        <f>B10</f>
        <v>70</v>
      </c>
      <c r="C9" s="11">
        <f>C10</f>
        <v>70</v>
      </c>
      <c r="D9" s="11"/>
      <c r="E9" s="12">
        <f t="shared" si="0"/>
        <v>100</v>
      </c>
      <c r="F9" s="11">
        <f t="shared" si="1"/>
        <v>70</v>
      </c>
      <c r="G9" s="12"/>
    </row>
    <row r="10" spans="1:7">
      <c r="A10" s="3" t="s">
        <v>110</v>
      </c>
      <c r="B10" s="11">
        <v>70</v>
      </c>
      <c r="C10" s="11">
        <v>70</v>
      </c>
      <c r="D10" s="11"/>
      <c r="E10" s="12">
        <f t="shared" si="0"/>
        <v>100</v>
      </c>
      <c r="F10" s="11">
        <f t="shared" si="1"/>
        <v>70</v>
      </c>
      <c r="G10" s="12"/>
    </row>
    <row r="11" spans="1:7">
      <c r="A11" s="3" t="s">
        <v>111</v>
      </c>
      <c r="B11" s="11">
        <f>B12+B16</f>
        <v>1173</v>
      </c>
      <c r="C11" s="11">
        <f>C12+C16</f>
        <v>1173</v>
      </c>
      <c r="D11" s="11">
        <f>D12+D16</f>
        <v>562</v>
      </c>
      <c r="E11" s="12">
        <f t="shared" si="0"/>
        <v>100</v>
      </c>
      <c r="F11" s="11">
        <f t="shared" si="1"/>
        <v>611</v>
      </c>
      <c r="G11" s="12">
        <f t="shared" si="2"/>
        <v>108.71886120996442</v>
      </c>
    </row>
    <row r="12" spans="1:7">
      <c r="A12" s="3" t="s">
        <v>112</v>
      </c>
      <c r="B12" s="11">
        <v>1000</v>
      </c>
      <c r="C12" s="11">
        <v>1000</v>
      </c>
      <c r="D12" s="11">
        <v>504</v>
      </c>
      <c r="E12" s="12">
        <f t="shared" si="0"/>
        <v>100</v>
      </c>
      <c r="F12" s="11">
        <f t="shared" si="1"/>
        <v>496</v>
      </c>
      <c r="G12" s="12">
        <f t="shared" si="2"/>
        <v>98.412698412698404</v>
      </c>
    </row>
    <row r="13" spans="1:7">
      <c r="A13" s="3" t="s">
        <v>113</v>
      </c>
      <c r="B13" s="11"/>
      <c r="C13" s="11">
        <v>294</v>
      </c>
      <c r="D13" s="11">
        <v>294</v>
      </c>
      <c r="E13" s="12"/>
      <c r="F13" s="11">
        <f t="shared" si="1"/>
        <v>0</v>
      </c>
      <c r="G13" s="12">
        <f t="shared" si="2"/>
        <v>0</v>
      </c>
    </row>
    <row r="14" spans="1:7">
      <c r="A14" s="3" t="s">
        <v>114</v>
      </c>
      <c r="B14" s="11"/>
      <c r="C14" s="11">
        <v>706</v>
      </c>
      <c r="D14" s="11">
        <v>210</v>
      </c>
      <c r="E14" s="12"/>
      <c r="F14" s="11">
        <f t="shared" si="1"/>
        <v>496</v>
      </c>
      <c r="G14" s="12">
        <f t="shared" si="2"/>
        <v>236.1904761904762</v>
      </c>
    </row>
    <row r="15" spans="1:7">
      <c r="A15" s="3" t="s">
        <v>115</v>
      </c>
      <c r="B15" s="11"/>
      <c r="C15" s="11"/>
      <c r="D15" s="11"/>
      <c r="E15" s="12"/>
      <c r="F15" s="11">
        <f t="shared" si="1"/>
        <v>0</v>
      </c>
      <c r="G15" s="12"/>
    </row>
    <row r="16" spans="1:7">
      <c r="A16" s="3" t="s">
        <v>116</v>
      </c>
      <c r="B16" s="11">
        <v>173</v>
      </c>
      <c r="C16" s="11">
        <v>173</v>
      </c>
      <c r="D16" s="11">
        <v>58</v>
      </c>
      <c r="E16" s="12">
        <f>C16/B16*100</f>
        <v>100</v>
      </c>
      <c r="F16" s="11">
        <f t="shared" si="1"/>
        <v>115</v>
      </c>
      <c r="G16" s="12">
        <f t="shared" si="2"/>
        <v>198.27586206896552</v>
      </c>
    </row>
    <row r="17" spans="1:7">
      <c r="A17" s="3" t="s">
        <v>117</v>
      </c>
      <c r="B17" s="11"/>
      <c r="C17" s="11">
        <v>173</v>
      </c>
      <c r="D17" s="11">
        <v>58</v>
      </c>
      <c r="E17" s="12"/>
      <c r="F17" s="11">
        <f t="shared" si="1"/>
        <v>115</v>
      </c>
      <c r="G17" s="12">
        <f t="shared" si="2"/>
        <v>198.27586206896552</v>
      </c>
    </row>
    <row r="18" spans="1:7">
      <c r="A18" s="3" t="s">
        <v>118</v>
      </c>
      <c r="B18" s="11">
        <f>B19+B32+B35+B39+B42</f>
        <v>28601</v>
      </c>
      <c r="C18" s="11">
        <f>C19+C32+C35+C39+C42</f>
        <v>28601</v>
      </c>
      <c r="D18" s="11">
        <f>D19+D32+D35+D39+D42</f>
        <v>41595</v>
      </c>
      <c r="E18" s="12">
        <f>C18/B18*100</f>
        <v>100</v>
      </c>
      <c r="F18" s="11">
        <f t="shared" si="1"/>
        <v>-12994</v>
      </c>
      <c r="G18" s="12">
        <f t="shared" si="2"/>
        <v>-31.239331650438757</v>
      </c>
    </row>
    <row r="19" spans="1:7">
      <c r="A19" s="3" t="s">
        <v>119</v>
      </c>
      <c r="B19" s="11">
        <f>B20+B30+B31</f>
        <v>25968</v>
      </c>
      <c r="C19" s="11">
        <f>C20+C30+C31</f>
        <v>25968</v>
      </c>
      <c r="D19" s="11">
        <f>D20+D30+D31</f>
        <v>39569</v>
      </c>
      <c r="E19" s="12">
        <f>C19/B19*100</f>
        <v>100</v>
      </c>
      <c r="F19" s="11">
        <f t="shared" si="1"/>
        <v>-13601</v>
      </c>
      <c r="G19" s="12">
        <f t="shared" si="2"/>
        <v>-34.372867648917079</v>
      </c>
    </row>
    <row r="20" spans="1:7">
      <c r="A20" s="3" t="s">
        <v>120</v>
      </c>
      <c r="B20" s="11">
        <v>25968</v>
      </c>
      <c r="C20" s="11">
        <f>SUM(C21:C29)</f>
        <v>25968</v>
      </c>
      <c r="D20" s="11">
        <f>SUM(D21:D29)</f>
        <v>38571</v>
      </c>
      <c r="E20" s="12">
        <f>C20/B20*100</f>
        <v>100</v>
      </c>
      <c r="F20" s="11">
        <f t="shared" si="1"/>
        <v>-12603</v>
      </c>
      <c r="G20" s="12">
        <f t="shared" si="2"/>
        <v>-32.674807497861089</v>
      </c>
    </row>
    <row r="21" spans="1:7">
      <c r="A21" s="3" t="s">
        <v>121</v>
      </c>
      <c r="B21" s="11"/>
      <c r="C21" s="11">
        <v>15590</v>
      </c>
      <c r="D21" s="11">
        <v>32903</v>
      </c>
      <c r="E21" s="12"/>
      <c r="F21" s="11">
        <f t="shared" si="1"/>
        <v>-17313</v>
      </c>
      <c r="G21" s="12">
        <f t="shared" si="2"/>
        <v>-52.618302282466644</v>
      </c>
    </row>
    <row r="22" spans="1:7">
      <c r="A22" s="3" t="s">
        <v>122</v>
      </c>
      <c r="B22" s="11"/>
      <c r="C22" s="11">
        <v>480</v>
      </c>
      <c r="D22" s="11">
        <v>5419</v>
      </c>
      <c r="E22" s="12"/>
      <c r="F22" s="11">
        <f t="shared" si="1"/>
        <v>-4939</v>
      </c>
      <c r="G22" s="12">
        <f t="shared" si="2"/>
        <v>-91.142277172910141</v>
      </c>
    </row>
    <row r="23" spans="1:7" hidden="1">
      <c r="A23" s="3" t="s">
        <v>123</v>
      </c>
      <c r="B23" s="11"/>
      <c r="C23" s="11"/>
      <c r="D23" s="11"/>
      <c r="E23" s="12"/>
      <c r="F23" s="11">
        <f t="shared" si="1"/>
        <v>0</v>
      </c>
      <c r="G23" s="12" t="e">
        <f t="shared" si="2"/>
        <v>#DIV/0!</v>
      </c>
    </row>
    <row r="24" spans="1:7">
      <c r="A24" s="3" t="s">
        <v>124</v>
      </c>
      <c r="B24" s="11"/>
      <c r="C24" s="11">
        <v>301</v>
      </c>
      <c r="D24" s="11">
        <v>31</v>
      </c>
      <c r="E24" s="12"/>
      <c r="F24" s="11">
        <f t="shared" si="1"/>
        <v>270</v>
      </c>
      <c r="G24" s="12">
        <f t="shared" si="2"/>
        <v>870.96774193548379</v>
      </c>
    </row>
    <row r="25" spans="1:7">
      <c r="A25" s="3" t="s">
        <v>125</v>
      </c>
      <c r="B25" s="11"/>
      <c r="C25" s="11">
        <v>96</v>
      </c>
      <c r="D25" s="11">
        <v>93</v>
      </c>
      <c r="E25" s="12"/>
      <c r="F25" s="11">
        <f t="shared" si="1"/>
        <v>3</v>
      </c>
      <c r="G25" s="12">
        <f t="shared" si="2"/>
        <v>3.225806451612903</v>
      </c>
    </row>
    <row r="26" spans="1:7" hidden="1">
      <c r="A26" s="3" t="s">
        <v>126</v>
      </c>
      <c r="B26" s="11"/>
      <c r="C26" s="11"/>
      <c r="D26" s="11"/>
      <c r="E26" s="12"/>
      <c r="F26" s="11">
        <f t="shared" si="1"/>
        <v>0</v>
      </c>
      <c r="G26" s="12" t="e">
        <f t="shared" si="2"/>
        <v>#DIV/0!</v>
      </c>
    </row>
    <row r="27" spans="1:7">
      <c r="A27" s="3" t="s">
        <v>127</v>
      </c>
      <c r="B27" s="11"/>
      <c r="C27" s="11">
        <v>7</v>
      </c>
      <c r="D27" s="11"/>
      <c r="E27" s="12"/>
      <c r="F27" s="11">
        <f t="shared" si="1"/>
        <v>7</v>
      </c>
      <c r="G27" s="12"/>
    </row>
    <row r="28" spans="1:7" hidden="1">
      <c r="A28" s="3" t="s">
        <v>128</v>
      </c>
      <c r="B28" s="11"/>
      <c r="C28" s="11"/>
      <c r="D28" s="11"/>
      <c r="E28" s="12"/>
      <c r="F28" s="11">
        <f t="shared" si="1"/>
        <v>0</v>
      </c>
      <c r="G28" s="12" t="e">
        <f t="shared" si="2"/>
        <v>#DIV/0!</v>
      </c>
    </row>
    <row r="29" spans="1:7">
      <c r="A29" s="3" t="s">
        <v>129</v>
      </c>
      <c r="B29" s="11"/>
      <c r="C29" s="11">
        <v>9494</v>
      </c>
      <c r="D29" s="11">
        <v>125</v>
      </c>
      <c r="E29" s="12"/>
      <c r="F29" s="11">
        <f t="shared" si="1"/>
        <v>9369</v>
      </c>
      <c r="G29" s="12">
        <f t="shared" si="2"/>
        <v>7495.2</v>
      </c>
    </row>
    <row r="30" spans="1:7">
      <c r="A30" s="3" t="s">
        <v>130</v>
      </c>
      <c r="B30" s="11"/>
      <c r="C30" s="11"/>
      <c r="D30" s="11">
        <v>998</v>
      </c>
      <c r="E30" s="12"/>
      <c r="F30" s="11">
        <f t="shared" si="1"/>
        <v>-998</v>
      </c>
      <c r="G30" s="12">
        <f t="shared" si="2"/>
        <v>-100</v>
      </c>
    </row>
    <row r="31" spans="1:7">
      <c r="A31" s="3" t="s">
        <v>131</v>
      </c>
      <c r="B31" s="11"/>
      <c r="C31" s="11"/>
      <c r="D31" s="11"/>
      <c r="E31" s="12"/>
      <c r="F31" s="11">
        <f t="shared" si="1"/>
        <v>0</v>
      </c>
      <c r="G31" s="12"/>
    </row>
    <row r="32" spans="1:7">
      <c r="A32" s="3" t="s">
        <v>132</v>
      </c>
      <c r="B32" s="11"/>
      <c r="C32" s="11"/>
      <c r="D32" s="11"/>
      <c r="E32" s="12"/>
      <c r="F32" s="11">
        <f t="shared" si="1"/>
        <v>0</v>
      </c>
      <c r="G32" s="12"/>
    </row>
    <row r="33" spans="1:7">
      <c r="A33" s="3" t="s">
        <v>133</v>
      </c>
      <c r="B33" s="11"/>
      <c r="C33" s="11"/>
      <c r="D33" s="11"/>
      <c r="E33" s="12"/>
      <c r="F33" s="11">
        <f t="shared" si="1"/>
        <v>0</v>
      </c>
      <c r="G33" s="12"/>
    </row>
    <row r="34" spans="1:7">
      <c r="A34" s="3" t="s">
        <v>134</v>
      </c>
      <c r="B34" s="11"/>
      <c r="C34" s="11"/>
      <c r="D34" s="11"/>
      <c r="E34" s="12"/>
      <c r="F34" s="11">
        <f t="shared" si="1"/>
        <v>0</v>
      </c>
      <c r="G34" s="12"/>
    </row>
    <row r="35" spans="1:7">
      <c r="A35" s="3" t="s">
        <v>135</v>
      </c>
      <c r="B35" s="11"/>
      <c r="C35" s="11"/>
      <c r="D35" s="11">
        <v>1402</v>
      </c>
      <c r="E35" s="12"/>
      <c r="F35" s="11">
        <f t="shared" si="1"/>
        <v>-1402</v>
      </c>
      <c r="G35" s="12">
        <f t="shared" si="2"/>
        <v>-100</v>
      </c>
    </row>
    <row r="36" spans="1:7">
      <c r="A36" s="3" t="s">
        <v>136</v>
      </c>
      <c r="B36" s="11"/>
      <c r="C36" s="11"/>
      <c r="D36" s="11">
        <v>1402</v>
      </c>
      <c r="E36" s="12"/>
      <c r="F36" s="11">
        <f t="shared" si="1"/>
        <v>-1402</v>
      </c>
      <c r="G36" s="12">
        <f t="shared" si="2"/>
        <v>-100</v>
      </c>
    </row>
    <row r="37" spans="1:7" hidden="1">
      <c r="A37" s="3" t="s">
        <v>121</v>
      </c>
      <c r="B37" s="11"/>
      <c r="C37" s="11"/>
      <c r="D37" s="11"/>
      <c r="E37" s="12"/>
      <c r="F37" s="11">
        <f t="shared" si="1"/>
        <v>0</v>
      </c>
      <c r="G37" s="12" t="e">
        <f t="shared" si="2"/>
        <v>#DIV/0!</v>
      </c>
    </row>
    <row r="38" spans="1:7">
      <c r="A38" s="3" t="s">
        <v>122</v>
      </c>
      <c r="B38" s="11"/>
      <c r="C38" s="11"/>
      <c r="D38" s="11">
        <v>1402</v>
      </c>
      <c r="E38" s="12"/>
      <c r="F38" s="11">
        <f t="shared" si="1"/>
        <v>-1402</v>
      </c>
      <c r="G38" s="12">
        <f t="shared" si="2"/>
        <v>-100</v>
      </c>
    </row>
    <row r="39" spans="1:7">
      <c r="A39" s="3" t="s">
        <v>137</v>
      </c>
      <c r="B39" s="11"/>
      <c r="C39" s="11"/>
      <c r="D39" s="11">
        <v>154</v>
      </c>
      <c r="E39" s="12"/>
      <c r="F39" s="11">
        <f t="shared" si="1"/>
        <v>-154</v>
      </c>
      <c r="G39" s="12">
        <f t="shared" si="2"/>
        <v>-100</v>
      </c>
    </row>
    <row r="40" spans="1:7">
      <c r="A40" s="3" t="s">
        <v>138</v>
      </c>
      <c r="B40" s="11"/>
      <c r="C40" s="11"/>
      <c r="D40" s="11"/>
      <c r="E40" s="12"/>
      <c r="F40" s="11">
        <f t="shared" si="1"/>
        <v>0</v>
      </c>
      <c r="G40" s="12"/>
    </row>
    <row r="41" spans="1:7">
      <c r="A41" s="3" t="s">
        <v>139</v>
      </c>
      <c r="B41" s="11"/>
      <c r="C41" s="11"/>
      <c r="D41" s="11"/>
      <c r="E41" s="12"/>
      <c r="F41" s="11">
        <f t="shared" si="1"/>
        <v>0</v>
      </c>
      <c r="G41" s="12"/>
    </row>
    <row r="42" spans="1:7">
      <c r="A42" s="3" t="s">
        <v>140</v>
      </c>
      <c r="B42" s="11">
        <f>B43</f>
        <v>2633</v>
      </c>
      <c r="C42" s="11">
        <f>C43</f>
        <v>2633</v>
      </c>
      <c r="D42" s="11">
        <v>470</v>
      </c>
      <c r="E42" s="12">
        <f>C42/B42*100</f>
        <v>100</v>
      </c>
      <c r="F42" s="11">
        <f t="shared" si="1"/>
        <v>2163</v>
      </c>
      <c r="G42" s="12">
        <f t="shared" si="2"/>
        <v>460.21276595744683</v>
      </c>
    </row>
    <row r="43" spans="1:7">
      <c r="A43" s="3" t="s">
        <v>141</v>
      </c>
      <c r="B43" s="11">
        <v>2633</v>
      </c>
      <c r="C43" s="11">
        <f>SUM(C44:C45)</f>
        <v>2633</v>
      </c>
      <c r="D43" s="11">
        <v>470</v>
      </c>
      <c r="E43" s="12">
        <f>C43/B43*100</f>
        <v>100</v>
      </c>
      <c r="F43" s="11">
        <f t="shared" si="1"/>
        <v>2163</v>
      </c>
      <c r="G43" s="12">
        <f t="shared" si="2"/>
        <v>460.21276595744683</v>
      </c>
    </row>
    <row r="44" spans="1:7">
      <c r="A44" s="3" t="s">
        <v>134</v>
      </c>
      <c r="B44" s="11"/>
      <c r="C44" s="11">
        <v>2599</v>
      </c>
      <c r="D44" s="11">
        <v>470</v>
      </c>
      <c r="E44" s="12"/>
      <c r="F44" s="11">
        <f t="shared" si="1"/>
        <v>2129</v>
      </c>
      <c r="G44" s="12">
        <f t="shared" si="2"/>
        <v>452.97872340425533</v>
      </c>
    </row>
    <row r="45" spans="1:7">
      <c r="A45" s="3" t="s">
        <v>142</v>
      </c>
      <c r="B45" s="11"/>
      <c r="C45" s="11">
        <v>34</v>
      </c>
      <c r="D45" s="11"/>
      <c r="E45" s="12"/>
      <c r="F45" s="11">
        <f t="shared" si="1"/>
        <v>34</v>
      </c>
      <c r="G45" s="12"/>
    </row>
    <row r="46" spans="1:7">
      <c r="A46" s="3" t="s">
        <v>143</v>
      </c>
      <c r="B46" s="11">
        <v>500</v>
      </c>
      <c r="C46" s="11">
        <v>500</v>
      </c>
      <c r="D46" s="11">
        <v>6755</v>
      </c>
      <c r="E46" s="12">
        <f>C46/B46*100</f>
        <v>100</v>
      </c>
      <c r="F46" s="11">
        <f t="shared" si="1"/>
        <v>-6255</v>
      </c>
      <c r="G46" s="12">
        <f t="shared" si="2"/>
        <v>-92.5980754996299</v>
      </c>
    </row>
    <row r="47" spans="1:7">
      <c r="A47" s="3" t="s">
        <v>144</v>
      </c>
      <c r="B47" s="11">
        <v>500</v>
      </c>
      <c r="C47" s="11">
        <v>500</v>
      </c>
      <c r="D47" s="11">
        <v>6755</v>
      </c>
      <c r="E47" s="12">
        <f>C47/B47*100</f>
        <v>100</v>
      </c>
      <c r="F47" s="11">
        <f t="shared" si="1"/>
        <v>-6255</v>
      </c>
      <c r="G47" s="12">
        <f t="shared" si="2"/>
        <v>-92.5980754996299</v>
      </c>
    </row>
    <row r="48" spans="1:7">
      <c r="A48" s="3" t="s">
        <v>145</v>
      </c>
      <c r="B48" s="11"/>
      <c r="C48" s="11"/>
      <c r="D48" s="11">
        <v>6755</v>
      </c>
      <c r="E48" s="12"/>
      <c r="F48" s="11">
        <f t="shared" si="1"/>
        <v>-6755</v>
      </c>
      <c r="G48" s="12">
        <f t="shared" si="2"/>
        <v>-100</v>
      </c>
    </row>
    <row r="49" spans="1:7">
      <c r="A49" s="3" t="s">
        <v>146</v>
      </c>
      <c r="B49" s="11"/>
      <c r="C49" s="11">
        <v>500</v>
      </c>
      <c r="D49" s="11"/>
      <c r="E49" s="12"/>
      <c r="F49" s="11">
        <f t="shared" si="1"/>
        <v>500</v>
      </c>
      <c r="G49" s="12"/>
    </row>
    <row r="50" spans="1:7" ht="0.75" hidden="1" customHeight="1">
      <c r="A50" s="3" t="s">
        <v>29</v>
      </c>
      <c r="B50" s="11"/>
      <c r="C50" s="11"/>
      <c r="D50" s="11"/>
      <c r="E50" s="12" t="e">
        <f>C50/B50*100</f>
        <v>#DIV/0!</v>
      </c>
      <c r="F50" s="11">
        <f t="shared" si="1"/>
        <v>0</v>
      </c>
      <c r="G50" s="12" t="e">
        <f t="shared" si="2"/>
        <v>#DIV/0!</v>
      </c>
    </row>
    <row r="51" spans="1:7" hidden="1">
      <c r="A51" s="3" t="s">
        <v>147</v>
      </c>
      <c r="B51" s="11"/>
      <c r="C51" s="11"/>
      <c r="D51" s="11"/>
      <c r="E51" s="12" t="e">
        <f>C51/B51*100</f>
        <v>#DIV/0!</v>
      </c>
      <c r="F51" s="11">
        <f t="shared" si="1"/>
        <v>0</v>
      </c>
      <c r="G51" s="12" t="e">
        <f t="shared" si="2"/>
        <v>#DIV/0!</v>
      </c>
    </row>
    <row r="52" spans="1:7" hidden="1">
      <c r="A52" s="3" t="s">
        <v>148</v>
      </c>
      <c r="B52" s="11"/>
      <c r="C52" s="11"/>
      <c r="D52" s="11"/>
      <c r="E52" s="12" t="e">
        <f>C52/B52*100</f>
        <v>#DIV/0!</v>
      </c>
      <c r="F52" s="11">
        <f t="shared" si="1"/>
        <v>0</v>
      </c>
      <c r="G52" s="12" t="e">
        <f t="shared" si="2"/>
        <v>#DIV/0!</v>
      </c>
    </row>
    <row r="53" spans="1:7">
      <c r="A53" s="3" t="s">
        <v>149</v>
      </c>
      <c r="B53" s="11">
        <v>1201</v>
      </c>
      <c r="C53" s="11">
        <f>C54</f>
        <v>1201</v>
      </c>
      <c r="D53" s="11">
        <v>865</v>
      </c>
      <c r="E53" s="12">
        <f>C53/B53*100</f>
        <v>100</v>
      </c>
      <c r="F53" s="11">
        <f t="shared" si="1"/>
        <v>336</v>
      </c>
      <c r="G53" s="12">
        <f t="shared" si="2"/>
        <v>38.843930635838149</v>
      </c>
    </row>
    <row r="54" spans="1:7">
      <c r="A54" s="3" t="s">
        <v>150</v>
      </c>
      <c r="B54" s="11">
        <v>1201</v>
      </c>
      <c r="C54" s="11">
        <f>SUM(C55:C60)</f>
        <v>1201</v>
      </c>
      <c r="D54" s="11">
        <v>865</v>
      </c>
      <c r="E54" s="12">
        <f>C54/B54*100</f>
        <v>100</v>
      </c>
      <c r="F54" s="11">
        <f t="shared" si="1"/>
        <v>336</v>
      </c>
      <c r="G54" s="12">
        <f t="shared" si="2"/>
        <v>38.843930635838149</v>
      </c>
    </row>
    <row r="55" spans="1:7">
      <c r="A55" s="3" t="s">
        <v>151</v>
      </c>
      <c r="B55" s="11"/>
      <c r="C55" s="11">
        <v>763</v>
      </c>
      <c r="D55" s="11">
        <v>655</v>
      </c>
      <c r="E55" s="12"/>
      <c r="F55" s="11">
        <f t="shared" si="1"/>
        <v>108</v>
      </c>
      <c r="G55" s="12">
        <f t="shared" si="2"/>
        <v>16.488549618320612</v>
      </c>
    </row>
    <row r="56" spans="1:7">
      <c r="A56" s="3" t="s">
        <v>152</v>
      </c>
      <c r="B56" s="11"/>
      <c r="C56" s="11">
        <v>124</v>
      </c>
      <c r="D56" s="11">
        <v>22</v>
      </c>
      <c r="E56" s="12"/>
      <c r="F56" s="11">
        <f t="shared" si="1"/>
        <v>102</v>
      </c>
      <c r="G56" s="12">
        <f t="shared" si="2"/>
        <v>463.63636363636368</v>
      </c>
    </row>
    <row r="57" spans="1:7">
      <c r="A57" s="3" t="s">
        <v>153</v>
      </c>
      <c r="B57" s="11"/>
      <c r="C57" s="11">
        <v>28</v>
      </c>
      <c r="D57" s="11">
        <v>38</v>
      </c>
      <c r="E57" s="12"/>
      <c r="F57" s="11">
        <f t="shared" si="1"/>
        <v>-10</v>
      </c>
      <c r="G57" s="12">
        <f t="shared" si="2"/>
        <v>-26.315789473684209</v>
      </c>
    </row>
    <row r="58" spans="1:7">
      <c r="A58" s="3" t="s">
        <v>154</v>
      </c>
      <c r="B58" s="11"/>
      <c r="C58" s="11">
        <v>161</v>
      </c>
      <c r="D58" s="11">
        <v>150</v>
      </c>
      <c r="E58" s="12"/>
      <c r="F58" s="11">
        <f t="shared" si="1"/>
        <v>11</v>
      </c>
      <c r="G58" s="12">
        <f t="shared" si="2"/>
        <v>7.333333333333333</v>
      </c>
    </row>
    <row r="59" spans="1:7">
      <c r="A59" s="3" t="s">
        <v>155</v>
      </c>
      <c r="B59" s="11"/>
      <c r="C59" s="11">
        <v>25</v>
      </c>
      <c r="D59" s="11"/>
      <c r="E59" s="12"/>
      <c r="F59" s="11">
        <f t="shared" si="1"/>
        <v>25</v>
      </c>
      <c r="G59" s="12"/>
    </row>
    <row r="60" spans="1:7">
      <c r="A60" s="3" t="s">
        <v>156</v>
      </c>
      <c r="B60" s="11"/>
      <c r="C60" s="11">
        <v>100</v>
      </c>
      <c r="D60" s="11"/>
      <c r="E60" s="12"/>
      <c r="F60" s="11">
        <f t="shared" si="1"/>
        <v>100</v>
      </c>
      <c r="G60" s="12"/>
    </row>
    <row r="61" spans="1:7">
      <c r="A61" s="3" t="s">
        <v>157</v>
      </c>
      <c r="B61" s="11">
        <v>1089</v>
      </c>
      <c r="C61" s="11">
        <v>1089</v>
      </c>
      <c r="D61" s="11"/>
      <c r="E61" s="12">
        <f>C61/B61*100</f>
        <v>100</v>
      </c>
      <c r="F61" s="11">
        <f t="shared" si="1"/>
        <v>1089</v>
      </c>
      <c r="G61" s="12"/>
    </row>
    <row r="62" spans="1:7">
      <c r="A62" s="3" t="s">
        <v>158</v>
      </c>
      <c r="B62" s="11"/>
      <c r="C62" s="11">
        <v>1089</v>
      </c>
      <c r="D62" s="11"/>
      <c r="E62" s="12"/>
      <c r="F62" s="11">
        <f t="shared" si="1"/>
        <v>1089</v>
      </c>
      <c r="G62" s="12"/>
    </row>
    <row r="63" spans="1:7">
      <c r="A63" s="3" t="s">
        <v>159</v>
      </c>
      <c r="B63" s="11"/>
      <c r="C63" s="11">
        <v>1089</v>
      </c>
      <c r="D63" s="11"/>
      <c r="E63" s="12"/>
      <c r="F63" s="11">
        <f t="shared" si="1"/>
        <v>1089</v>
      </c>
      <c r="G63" s="12"/>
    </row>
    <row r="64" spans="1:7">
      <c r="A64" s="3" t="s">
        <v>160</v>
      </c>
      <c r="B64" s="11">
        <v>5</v>
      </c>
      <c r="C64" s="11">
        <v>5</v>
      </c>
      <c r="D64" s="11"/>
      <c r="E64" s="12">
        <f>C64/B64*100</f>
        <v>100</v>
      </c>
      <c r="F64" s="11">
        <f t="shared" si="1"/>
        <v>5</v>
      </c>
      <c r="G64" s="12"/>
    </row>
    <row r="65" spans="1:7">
      <c r="A65" s="3" t="s">
        <v>161</v>
      </c>
      <c r="B65" s="11"/>
      <c r="C65" s="11">
        <v>5</v>
      </c>
      <c r="D65" s="11"/>
      <c r="E65" s="12"/>
      <c r="F65" s="11">
        <f t="shared" si="1"/>
        <v>5</v>
      </c>
      <c r="G65" s="12"/>
    </row>
    <row r="66" spans="1:7">
      <c r="A66" s="3" t="s">
        <v>162</v>
      </c>
      <c r="B66" s="11"/>
      <c r="C66" s="11">
        <v>5</v>
      </c>
      <c r="D66" s="11"/>
      <c r="E66" s="12"/>
      <c r="F66" s="11">
        <f t="shared" si="1"/>
        <v>5</v>
      </c>
      <c r="G66" s="12"/>
    </row>
  </sheetData>
  <mergeCells count="7">
    <mergeCell ref="A1:G1"/>
    <mergeCell ref="A3:A4"/>
    <mergeCell ref="B3:B4"/>
    <mergeCell ref="C3:C4"/>
    <mergeCell ref="D3:D4"/>
    <mergeCell ref="E3:E4"/>
    <mergeCell ref="F3:G3"/>
  </mergeCells>
  <phoneticPr fontId="1" type="noConversion"/>
  <printOptions horizontalCentered="1"/>
  <pageMargins left="0.55118110236220474" right="0.35433070866141736" top="0.27559055118110237" bottom="0.35433070866141736" header="0.15748031496062992" footer="0.15748031496062992"/>
  <pageSetup paperSize="9" scale="65" orientation="landscape" r:id="rId1"/>
  <headerFooter>
    <oddFooter>&amp;C6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IP124"/>
  <sheetViews>
    <sheetView workbookViewId="0">
      <selection activeCell="A12" sqref="A12"/>
    </sheetView>
  </sheetViews>
  <sheetFormatPr defaultColWidth="9" defaultRowHeight="14.25"/>
  <cols>
    <col min="1" max="1" width="51.5" style="97" customWidth="1"/>
    <col min="2" max="2" width="16" style="97" customWidth="1"/>
    <col min="3" max="3" width="2.25" style="112" customWidth="1"/>
    <col min="4" max="4" width="1.5" style="116" customWidth="1"/>
    <col min="5" max="5" width="2.875" style="97" customWidth="1"/>
    <col min="6" max="246" width="9" style="97"/>
    <col min="247" max="250" width="9" style="98"/>
    <col min="251" max="16384" width="9" style="99"/>
  </cols>
  <sheetData>
    <row r="1" spans="1:5" ht="26.25" customHeight="1">
      <c r="A1" s="94" t="s">
        <v>945</v>
      </c>
      <c r="B1" s="94"/>
      <c r="C1" s="95"/>
      <c r="D1" s="96"/>
    </row>
    <row r="2" spans="1:5" s="102" customFormat="1" ht="26.25" customHeight="1">
      <c r="A2" s="100"/>
      <c r="B2" s="100" t="s">
        <v>948</v>
      </c>
      <c r="C2" s="101"/>
      <c r="D2" s="96"/>
    </row>
    <row r="3" spans="1:5" s="104" customFormat="1" ht="25.5" customHeight="1">
      <c r="A3" s="126" t="s">
        <v>947</v>
      </c>
      <c r="B3" s="126" t="s">
        <v>946</v>
      </c>
      <c r="C3" s="101"/>
      <c r="D3" s="103"/>
    </row>
    <row r="4" spans="1:5" s="106" customFormat="1" ht="15" customHeight="1">
      <c r="A4" s="127" t="s">
        <v>863</v>
      </c>
      <c r="B4" s="11">
        <f>B5+B20+B32+B38+B67+B83++B100+B111</f>
        <v>32072</v>
      </c>
      <c r="C4" s="105"/>
      <c r="D4" s="103"/>
    </row>
    <row r="5" spans="1:5" ht="15" customHeight="1">
      <c r="A5" s="107" t="s">
        <v>864</v>
      </c>
      <c r="B5" s="11">
        <f>B6+B11</f>
        <v>87</v>
      </c>
      <c r="C5" s="108"/>
      <c r="D5" s="103"/>
    </row>
    <row r="6" spans="1:5" ht="15" customHeight="1">
      <c r="A6" s="107" t="s">
        <v>865</v>
      </c>
      <c r="B6" s="11">
        <v>31</v>
      </c>
      <c r="C6" s="109"/>
      <c r="D6" s="103"/>
    </row>
    <row r="7" spans="1:5" ht="15" customHeight="1">
      <c r="A7" s="107" t="s">
        <v>866</v>
      </c>
      <c r="B7" s="11">
        <v>0</v>
      </c>
      <c r="C7" s="109"/>
      <c r="D7" s="103"/>
    </row>
    <row r="8" spans="1:5" ht="15" customHeight="1">
      <c r="A8" s="107" t="s">
        <v>867</v>
      </c>
      <c r="B8" s="11">
        <v>0</v>
      </c>
      <c r="C8" s="110"/>
      <c r="D8" s="103"/>
    </row>
    <row r="9" spans="1:5" ht="15" customHeight="1">
      <c r="A9" s="107" t="s">
        <v>868</v>
      </c>
      <c r="B9" s="11">
        <v>0</v>
      </c>
      <c r="C9" s="108"/>
      <c r="D9" s="103"/>
      <c r="E9" s="111"/>
    </row>
    <row r="10" spans="1:5" s="112" customFormat="1" ht="15" customHeight="1">
      <c r="A10" s="107" t="s">
        <v>869</v>
      </c>
      <c r="B10" s="11">
        <v>31</v>
      </c>
      <c r="C10" s="95"/>
      <c r="D10" s="103"/>
      <c r="E10" s="97"/>
    </row>
    <row r="11" spans="1:5" s="112" customFormat="1" ht="15" customHeight="1">
      <c r="A11" s="107" t="s">
        <v>870</v>
      </c>
      <c r="B11" s="11">
        <v>56</v>
      </c>
      <c r="C11" s="95"/>
      <c r="D11" s="96"/>
      <c r="E11" s="97"/>
    </row>
    <row r="12" spans="1:5" s="112" customFormat="1" ht="15" customHeight="1">
      <c r="A12" s="113" t="s">
        <v>871</v>
      </c>
      <c r="B12" s="11">
        <v>0</v>
      </c>
      <c r="C12" s="114"/>
      <c r="D12" s="115"/>
      <c r="E12" s="97"/>
    </row>
    <row r="13" spans="1:5" s="112" customFormat="1" ht="15" customHeight="1">
      <c r="A13" s="113" t="s">
        <v>872</v>
      </c>
      <c r="B13" s="11">
        <v>0</v>
      </c>
      <c r="D13" s="116"/>
      <c r="E13" s="97"/>
    </row>
    <row r="14" spans="1:5" s="112" customFormat="1" ht="15" customHeight="1">
      <c r="A14" s="117" t="s">
        <v>873</v>
      </c>
      <c r="B14" s="11">
        <v>0</v>
      </c>
      <c r="D14" s="116"/>
      <c r="E14" s="97"/>
    </row>
    <row r="15" spans="1:5" s="112" customFormat="1" ht="15" customHeight="1">
      <c r="A15" s="117" t="s">
        <v>874</v>
      </c>
      <c r="B15" s="11">
        <v>56</v>
      </c>
      <c r="D15" s="116"/>
      <c r="E15" s="97"/>
    </row>
    <row r="16" spans="1:5" s="112" customFormat="1" ht="15" customHeight="1">
      <c r="A16" s="117" t="s">
        <v>875</v>
      </c>
      <c r="B16" s="11">
        <v>0</v>
      </c>
      <c r="D16" s="115"/>
      <c r="E16" s="97"/>
    </row>
    <row r="17" spans="1:4" ht="15" customHeight="1">
      <c r="A17" s="117" t="s">
        <v>876</v>
      </c>
      <c r="B17" s="11">
        <v>0</v>
      </c>
      <c r="D17" s="115"/>
    </row>
    <row r="18" spans="1:4" ht="15" customHeight="1">
      <c r="A18" s="117" t="s">
        <v>877</v>
      </c>
      <c r="B18" s="11">
        <v>0</v>
      </c>
      <c r="D18" s="115"/>
    </row>
    <row r="19" spans="1:4" ht="15" customHeight="1">
      <c r="A19" s="113" t="s">
        <v>878</v>
      </c>
      <c r="B19" s="11">
        <v>0</v>
      </c>
      <c r="D19" s="115"/>
    </row>
    <row r="20" spans="1:4" ht="15" customHeight="1">
      <c r="A20" s="113" t="s">
        <v>536</v>
      </c>
      <c r="B20" s="11">
        <v>1173</v>
      </c>
    </row>
    <row r="21" spans="1:4" ht="15" customHeight="1">
      <c r="A21" s="113" t="s">
        <v>879</v>
      </c>
      <c r="B21" s="11">
        <v>1000</v>
      </c>
      <c r="D21" s="115"/>
    </row>
    <row r="22" spans="1:4" ht="15" customHeight="1">
      <c r="A22" s="117" t="s">
        <v>880</v>
      </c>
      <c r="B22" s="11">
        <v>294</v>
      </c>
      <c r="D22" s="115"/>
    </row>
    <row r="23" spans="1:4" ht="15" customHeight="1">
      <c r="A23" s="117" t="s">
        <v>117</v>
      </c>
      <c r="B23" s="11">
        <v>706</v>
      </c>
      <c r="D23" s="115"/>
    </row>
    <row r="24" spans="1:4" ht="15" customHeight="1">
      <c r="A24" s="117" t="s">
        <v>881</v>
      </c>
      <c r="B24" s="11">
        <v>0</v>
      </c>
      <c r="D24" s="115"/>
    </row>
    <row r="25" spans="1:4" ht="15" customHeight="1">
      <c r="A25" s="113" t="s">
        <v>882</v>
      </c>
      <c r="B25" s="11">
        <v>173</v>
      </c>
      <c r="D25" s="115"/>
    </row>
    <row r="26" spans="1:4" ht="15" customHeight="1">
      <c r="A26" s="117" t="s">
        <v>880</v>
      </c>
      <c r="B26" s="11">
        <v>0</v>
      </c>
    </row>
    <row r="27" spans="1:4" ht="15" customHeight="1">
      <c r="A27" s="113" t="s">
        <v>117</v>
      </c>
      <c r="B27" s="11">
        <v>173</v>
      </c>
      <c r="C27" s="114"/>
    </row>
    <row r="28" spans="1:4" ht="15" customHeight="1">
      <c r="A28" s="113" t="s">
        <v>883</v>
      </c>
      <c r="B28" s="11"/>
    </row>
    <row r="29" spans="1:4" ht="15" customHeight="1">
      <c r="A29" s="113" t="s">
        <v>884</v>
      </c>
      <c r="B29" s="11"/>
    </row>
    <row r="30" spans="1:4" ht="15" customHeight="1">
      <c r="A30" s="113" t="s">
        <v>117</v>
      </c>
      <c r="B30" s="11"/>
    </row>
    <row r="31" spans="1:4" ht="15" customHeight="1">
      <c r="A31" s="113" t="s">
        <v>885</v>
      </c>
      <c r="B31" s="11"/>
    </row>
    <row r="32" spans="1:4" ht="15" customHeight="1">
      <c r="A32" s="113" t="s">
        <v>633</v>
      </c>
      <c r="B32" s="11"/>
    </row>
    <row r="33" spans="1:3" ht="15" customHeight="1">
      <c r="A33" s="113" t="s">
        <v>886</v>
      </c>
      <c r="B33" s="11"/>
    </row>
    <row r="34" spans="1:3" ht="15" customHeight="1">
      <c r="A34" s="113" t="s">
        <v>887</v>
      </c>
      <c r="B34" s="11"/>
    </row>
    <row r="35" spans="1:3" ht="15" customHeight="1">
      <c r="A35" s="113" t="s">
        <v>888</v>
      </c>
      <c r="B35" s="11"/>
    </row>
    <row r="36" spans="1:3" ht="15" customHeight="1">
      <c r="A36" s="113" t="s">
        <v>889</v>
      </c>
      <c r="B36" s="11"/>
    </row>
    <row r="37" spans="1:3" ht="15" customHeight="1">
      <c r="A37" s="113" t="s">
        <v>890</v>
      </c>
      <c r="B37" s="11"/>
    </row>
    <row r="38" spans="1:3" ht="15" customHeight="1">
      <c r="A38" s="113" t="s">
        <v>652</v>
      </c>
      <c r="B38" s="11">
        <f>B39+B52+B56+B57+B63</f>
        <v>28035</v>
      </c>
    </row>
    <row r="39" spans="1:3" ht="15" customHeight="1">
      <c r="A39" s="113" t="s">
        <v>120</v>
      </c>
      <c r="B39" s="11">
        <v>25436</v>
      </c>
    </row>
    <row r="40" spans="1:3" ht="15" customHeight="1">
      <c r="A40" s="113" t="s">
        <v>121</v>
      </c>
      <c r="B40" s="11">
        <v>15399</v>
      </c>
      <c r="C40" s="114"/>
    </row>
    <row r="41" spans="1:3" ht="15" customHeight="1">
      <c r="A41" s="118" t="s">
        <v>122</v>
      </c>
      <c r="B41" s="11">
        <v>480</v>
      </c>
    </row>
    <row r="42" spans="1:3" ht="15" customHeight="1">
      <c r="A42" s="113" t="s">
        <v>123</v>
      </c>
      <c r="B42" s="11">
        <v>0</v>
      </c>
    </row>
    <row r="43" spans="1:3" ht="15" customHeight="1">
      <c r="A43" s="113" t="s">
        <v>124</v>
      </c>
      <c r="B43" s="11"/>
    </row>
    <row r="44" spans="1:3" ht="15" customHeight="1">
      <c r="A44" s="113" t="s">
        <v>891</v>
      </c>
      <c r="B44" s="11">
        <v>0</v>
      </c>
    </row>
    <row r="45" spans="1:3" ht="15" customHeight="1">
      <c r="A45" s="113" t="s">
        <v>125</v>
      </c>
      <c r="B45" s="11">
        <v>96</v>
      </c>
    </row>
    <row r="46" spans="1:3" ht="15" customHeight="1">
      <c r="A46" s="113" t="s">
        <v>126</v>
      </c>
      <c r="B46" s="11">
        <v>0</v>
      </c>
    </row>
    <row r="47" spans="1:3" ht="15" customHeight="1">
      <c r="A47" s="118" t="s">
        <v>892</v>
      </c>
      <c r="B47" s="11">
        <v>0</v>
      </c>
    </row>
    <row r="48" spans="1:3" ht="15" customHeight="1">
      <c r="A48" s="113" t="s">
        <v>127</v>
      </c>
      <c r="B48" s="11"/>
    </row>
    <row r="49" spans="1:246" ht="15" customHeight="1">
      <c r="A49" s="113" t="s">
        <v>128</v>
      </c>
      <c r="B49" s="11">
        <v>0</v>
      </c>
    </row>
    <row r="50" spans="1:246" ht="15" customHeight="1">
      <c r="A50" s="113" t="s">
        <v>761</v>
      </c>
      <c r="B50" s="11">
        <v>0</v>
      </c>
    </row>
    <row r="51" spans="1:246" ht="15" customHeight="1">
      <c r="A51" s="113" t="s">
        <v>129</v>
      </c>
      <c r="B51" s="11">
        <v>9461</v>
      </c>
    </row>
    <row r="52" spans="1:246" ht="15" customHeight="1">
      <c r="A52" s="118" t="s">
        <v>136</v>
      </c>
      <c r="B52" s="11">
        <v>0</v>
      </c>
      <c r="C52" s="114"/>
    </row>
    <row r="53" spans="1:246" ht="15" customHeight="1">
      <c r="A53" s="117" t="s">
        <v>121</v>
      </c>
      <c r="B53" s="11">
        <v>0</v>
      </c>
    </row>
    <row r="54" spans="1:246" ht="15" customHeight="1">
      <c r="A54" s="113" t="s">
        <v>122</v>
      </c>
      <c r="B54" s="11">
        <v>0</v>
      </c>
    </row>
    <row r="55" spans="1:246" ht="15" customHeight="1">
      <c r="A55" s="113" t="s">
        <v>893</v>
      </c>
      <c r="B55" s="11">
        <v>0</v>
      </c>
    </row>
    <row r="56" spans="1:246" ht="15" customHeight="1">
      <c r="A56" s="113" t="s">
        <v>894</v>
      </c>
      <c r="B56" s="11">
        <v>0</v>
      </c>
    </row>
    <row r="57" spans="1:246" ht="15" customHeight="1">
      <c r="A57" s="118" t="s">
        <v>895</v>
      </c>
      <c r="B57" s="11">
        <f>B58</f>
        <v>2599</v>
      </c>
    </row>
    <row r="58" spans="1:246" ht="15" customHeight="1">
      <c r="A58" s="118" t="s">
        <v>134</v>
      </c>
      <c r="B58" s="11">
        <v>2599</v>
      </c>
    </row>
    <row r="59" spans="1:246" s="112" customFormat="1" ht="15" customHeight="1">
      <c r="A59" s="113" t="s">
        <v>896</v>
      </c>
      <c r="B59" s="11">
        <v>0</v>
      </c>
      <c r="D59" s="116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/>
      <c r="AT59" s="97"/>
      <c r="AU59" s="97"/>
      <c r="AV59" s="97"/>
      <c r="AW59" s="97"/>
      <c r="AX59" s="97"/>
      <c r="AY59" s="97"/>
      <c r="AZ59" s="97"/>
      <c r="BA59" s="97"/>
      <c r="BB59" s="97"/>
      <c r="BC59" s="97"/>
      <c r="BD59" s="97"/>
      <c r="BE59" s="97"/>
      <c r="BF59" s="97"/>
      <c r="BG59" s="97"/>
      <c r="BH59" s="97"/>
      <c r="BI59" s="97"/>
      <c r="BJ59" s="97"/>
      <c r="BK59" s="97"/>
      <c r="BL59" s="97"/>
      <c r="BM59" s="97"/>
      <c r="BN59" s="97"/>
      <c r="BO59" s="97"/>
      <c r="BP59" s="97"/>
      <c r="BQ59" s="97"/>
      <c r="BR59" s="97"/>
      <c r="BS59" s="97"/>
      <c r="BT59" s="97"/>
      <c r="BU59" s="97"/>
      <c r="BV59" s="97"/>
      <c r="BW59" s="97"/>
      <c r="BX59" s="97"/>
      <c r="BY59" s="97"/>
      <c r="BZ59" s="97"/>
      <c r="CA59" s="97"/>
      <c r="CB59" s="97"/>
      <c r="CC59" s="97"/>
      <c r="CD59" s="97"/>
      <c r="CE59" s="97"/>
      <c r="CF59" s="97"/>
      <c r="CG59" s="97"/>
      <c r="CH59" s="97"/>
      <c r="CI59" s="97"/>
      <c r="CJ59" s="97"/>
      <c r="CK59" s="97"/>
      <c r="CL59" s="97"/>
      <c r="CM59" s="97"/>
      <c r="CN59" s="97"/>
      <c r="CO59" s="97"/>
      <c r="CP59" s="97"/>
      <c r="CQ59" s="97"/>
      <c r="CR59" s="97"/>
      <c r="CS59" s="97"/>
      <c r="CT59" s="97"/>
      <c r="CU59" s="97"/>
      <c r="CV59" s="97"/>
      <c r="CW59" s="97"/>
      <c r="CX59" s="97"/>
      <c r="CY59" s="97"/>
      <c r="CZ59" s="97"/>
      <c r="DA59" s="97"/>
      <c r="DB59" s="97"/>
      <c r="DC59" s="97"/>
      <c r="DD59" s="97"/>
      <c r="DE59" s="97"/>
      <c r="DF59" s="97"/>
      <c r="DG59" s="97"/>
      <c r="DH59" s="97"/>
      <c r="DI59" s="97"/>
      <c r="DJ59" s="97"/>
      <c r="DK59" s="97"/>
      <c r="DL59" s="97"/>
      <c r="DM59" s="97"/>
      <c r="DN59" s="97"/>
      <c r="DO59" s="97"/>
      <c r="DP59" s="97"/>
      <c r="DQ59" s="97"/>
      <c r="DR59" s="97"/>
      <c r="DS59" s="97"/>
      <c r="DT59" s="97"/>
      <c r="DU59" s="97"/>
      <c r="DV59" s="97"/>
      <c r="DW59" s="97"/>
      <c r="DX59" s="97"/>
      <c r="DY59" s="97"/>
      <c r="DZ59" s="97"/>
      <c r="EA59" s="97"/>
      <c r="EB59" s="97"/>
      <c r="EC59" s="97"/>
      <c r="ED59" s="97"/>
      <c r="EE59" s="97"/>
      <c r="EF59" s="97"/>
      <c r="EG59" s="97"/>
      <c r="EH59" s="97"/>
      <c r="EI59" s="97"/>
      <c r="EJ59" s="97"/>
      <c r="EK59" s="97"/>
      <c r="EL59" s="97"/>
      <c r="EM59" s="97"/>
      <c r="EN59" s="97"/>
      <c r="EO59" s="97"/>
      <c r="EP59" s="97"/>
      <c r="EQ59" s="97"/>
      <c r="ER59" s="97"/>
      <c r="ES59" s="97"/>
      <c r="ET59" s="97"/>
      <c r="EU59" s="97"/>
      <c r="EV59" s="97"/>
      <c r="EW59" s="97"/>
      <c r="EX59" s="97"/>
      <c r="EY59" s="97"/>
      <c r="EZ59" s="97"/>
      <c r="FA59" s="97"/>
      <c r="FB59" s="97"/>
      <c r="FC59" s="97"/>
      <c r="FD59" s="97"/>
      <c r="FE59" s="97"/>
      <c r="FF59" s="97"/>
      <c r="FG59" s="97"/>
      <c r="FH59" s="97"/>
      <c r="FI59" s="97"/>
      <c r="FJ59" s="97"/>
      <c r="FK59" s="97"/>
      <c r="FL59" s="97"/>
      <c r="FM59" s="97"/>
      <c r="FN59" s="97"/>
      <c r="FO59" s="97"/>
      <c r="FP59" s="97"/>
      <c r="FQ59" s="97"/>
      <c r="FR59" s="97"/>
      <c r="FS59" s="97"/>
      <c r="FT59" s="97"/>
      <c r="FU59" s="97"/>
      <c r="FV59" s="97"/>
      <c r="FW59" s="97"/>
      <c r="FX59" s="97"/>
      <c r="FY59" s="97"/>
      <c r="FZ59" s="97"/>
      <c r="GA59" s="97"/>
      <c r="GB59" s="97"/>
      <c r="GC59" s="97"/>
      <c r="GD59" s="97"/>
      <c r="GE59" s="97"/>
      <c r="GF59" s="97"/>
      <c r="GG59" s="97"/>
      <c r="GH59" s="97"/>
      <c r="GI59" s="97"/>
      <c r="GJ59" s="97"/>
      <c r="GK59" s="97"/>
      <c r="GL59" s="97"/>
      <c r="GM59" s="97"/>
      <c r="GN59" s="97"/>
      <c r="GO59" s="97"/>
      <c r="GP59" s="97"/>
      <c r="GQ59" s="97"/>
      <c r="GR59" s="97"/>
      <c r="GS59" s="97"/>
      <c r="GT59" s="97"/>
      <c r="GU59" s="97"/>
      <c r="GV59" s="97"/>
      <c r="GW59" s="97"/>
      <c r="GX59" s="97"/>
      <c r="GY59" s="97"/>
      <c r="GZ59" s="97"/>
      <c r="HA59" s="97"/>
      <c r="HB59" s="97"/>
      <c r="HC59" s="97"/>
      <c r="HD59" s="97"/>
      <c r="HE59" s="97"/>
      <c r="HF59" s="97"/>
      <c r="HG59" s="97"/>
      <c r="HH59" s="97"/>
      <c r="HI59" s="97"/>
      <c r="HJ59" s="97"/>
      <c r="HK59" s="97"/>
      <c r="HL59" s="97"/>
      <c r="HM59" s="97"/>
      <c r="HN59" s="97"/>
      <c r="HO59" s="97"/>
      <c r="HP59" s="97"/>
      <c r="HQ59" s="97"/>
      <c r="HR59" s="97"/>
      <c r="HS59" s="97"/>
      <c r="HT59" s="97"/>
      <c r="HU59" s="97"/>
      <c r="HV59" s="97"/>
      <c r="HW59" s="97"/>
      <c r="HX59" s="97"/>
      <c r="HY59" s="97"/>
      <c r="HZ59" s="97"/>
      <c r="IA59" s="97"/>
      <c r="IB59" s="97"/>
      <c r="IC59" s="97"/>
      <c r="ID59" s="97"/>
      <c r="IE59" s="97"/>
      <c r="IF59" s="97"/>
      <c r="IG59" s="97"/>
      <c r="IH59" s="97"/>
      <c r="II59" s="97"/>
      <c r="IJ59" s="97"/>
      <c r="IK59" s="97"/>
      <c r="IL59" s="97"/>
    </row>
    <row r="60" spans="1:246" s="112" customFormat="1" ht="15" customHeight="1">
      <c r="A60" s="113" t="s">
        <v>897</v>
      </c>
      <c r="B60" s="11">
        <v>0</v>
      </c>
      <c r="D60" s="116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97"/>
      <c r="BD60" s="97"/>
      <c r="BE60" s="97"/>
      <c r="BF60" s="97"/>
      <c r="BG60" s="97"/>
      <c r="BH60" s="97"/>
      <c r="BI60" s="97"/>
      <c r="BJ60" s="97"/>
      <c r="BK60" s="97"/>
      <c r="BL60" s="97"/>
      <c r="BM60" s="97"/>
      <c r="BN60" s="97"/>
      <c r="BO60" s="97"/>
      <c r="BP60" s="97"/>
      <c r="BQ60" s="97"/>
      <c r="BR60" s="97"/>
      <c r="BS60" s="97"/>
      <c r="BT60" s="97"/>
      <c r="BU60" s="97"/>
      <c r="BV60" s="97"/>
      <c r="BW60" s="97"/>
      <c r="BX60" s="97"/>
      <c r="BY60" s="97"/>
      <c r="BZ60" s="97"/>
      <c r="CA60" s="97"/>
      <c r="CB60" s="97"/>
      <c r="CC60" s="97"/>
      <c r="CD60" s="97"/>
      <c r="CE60" s="97"/>
      <c r="CF60" s="97"/>
      <c r="CG60" s="97"/>
      <c r="CH60" s="97"/>
      <c r="CI60" s="97"/>
      <c r="CJ60" s="97"/>
      <c r="CK60" s="97"/>
      <c r="CL60" s="97"/>
      <c r="CM60" s="97"/>
      <c r="CN60" s="97"/>
      <c r="CO60" s="97"/>
      <c r="CP60" s="97"/>
      <c r="CQ60" s="97"/>
      <c r="CR60" s="97"/>
      <c r="CS60" s="97"/>
      <c r="CT60" s="97"/>
      <c r="CU60" s="97"/>
      <c r="CV60" s="97"/>
      <c r="CW60" s="97"/>
      <c r="CX60" s="97"/>
      <c r="CY60" s="97"/>
      <c r="CZ60" s="97"/>
      <c r="DA60" s="97"/>
      <c r="DB60" s="97"/>
      <c r="DC60" s="97"/>
      <c r="DD60" s="97"/>
      <c r="DE60" s="97"/>
      <c r="DF60" s="97"/>
      <c r="DG60" s="97"/>
      <c r="DH60" s="97"/>
      <c r="DI60" s="97"/>
      <c r="DJ60" s="97"/>
      <c r="DK60" s="97"/>
      <c r="DL60" s="97"/>
      <c r="DM60" s="97"/>
      <c r="DN60" s="97"/>
      <c r="DO60" s="97"/>
      <c r="DP60" s="97"/>
      <c r="DQ60" s="97"/>
      <c r="DR60" s="97"/>
      <c r="DS60" s="97"/>
      <c r="DT60" s="97"/>
      <c r="DU60" s="97"/>
      <c r="DV60" s="97"/>
      <c r="DW60" s="97"/>
      <c r="DX60" s="97"/>
      <c r="DY60" s="97"/>
      <c r="DZ60" s="97"/>
      <c r="EA60" s="97"/>
      <c r="EB60" s="97"/>
      <c r="EC60" s="97"/>
      <c r="ED60" s="97"/>
      <c r="EE60" s="97"/>
      <c r="EF60" s="97"/>
      <c r="EG60" s="97"/>
      <c r="EH60" s="97"/>
      <c r="EI60" s="97"/>
      <c r="EJ60" s="97"/>
      <c r="EK60" s="97"/>
      <c r="EL60" s="97"/>
      <c r="EM60" s="97"/>
      <c r="EN60" s="97"/>
      <c r="EO60" s="97"/>
      <c r="EP60" s="97"/>
      <c r="EQ60" s="97"/>
      <c r="ER60" s="97"/>
      <c r="ES60" s="97"/>
      <c r="ET60" s="97"/>
      <c r="EU60" s="97"/>
      <c r="EV60" s="97"/>
      <c r="EW60" s="97"/>
      <c r="EX60" s="97"/>
      <c r="EY60" s="97"/>
      <c r="EZ60" s="97"/>
      <c r="FA60" s="97"/>
      <c r="FB60" s="97"/>
      <c r="FC60" s="97"/>
      <c r="FD60" s="97"/>
      <c r="FE60" s="97"/>
      <c r="FF60" s="97"/>
      <c r="FG60" s="97"/>
      <c r="FH60" s="97"/>
      <c r="FI60" s="97"/>
      <c r="FJ60" s="97"/>
      <c r="FK60" s="97"/>
      <c r="FL60" s="97"/>
      <c r="FM60" s="97"/>
      <c r="FN60" s="97"/>
      <c r="FO60" s="97"/>
      <c r="FP60" s="97"/>
      <c r="FQ60" s="97"/>
      <c r="FR60" s="97"/>
      <c r="FS60" s="97"/>
      <c r="FT60" s="97"/>
      <c r="FU60" s="97"/>
      <c r="FV60" s="97"/>
      <c r="FW60" s="97"/>
      <c r="FX60" s="97"/>
      <c r="FY60" s="97"/>
      <c r="FZ60" s="97"/>
      <c r="GA60" s="97"/>
      <c r="GB60" s="97"/>
      <c r="GC60" s="97"/>
      <c r="GD60" s="97"/>
      <c r="GE60" s="97"/>
      <c r="GF60" s="97"/>
      <c r="GG60" s="97"/>
      <c r="GH60" s="97"/>
      <c r="GI60" s="97"/>
      <c r="GJ60" s="97"/>
      <c r="GK60" s="97"/>
      <c r="GL60" s="97"/>
      <c r="GM60" s="97"/>
      <c r="GN60" s="97"/>
      <c r="GO60" s="97"/>
      <c r="GP60" s="97"/>
      <c r="GQ60" s="97"/>
      <c r="GR60" s="97"/>
      <c r="GS60" s="97"/>
      <c r="GT60" s="97"/>
      <c r="GU60" s="97"/>
      <c r="GV60" s="97"/>
      <c r="GW60" s="97"/>
      <c r="GX60" s="97"/>
      <c r="GY60" s="97"/>
      <c r="GZ60" s="97"/>
      <c r="HA60" s="97"/>
      <c r="HB60" s="97"/>
      <c r="HC60" s="97"/>
      <c r="HD60" s="97"/>
      <c r="HE60" s="97"/>
      <c r="HF60" s="97"/>
      <c r="HG60" s="97"/>
      <c r="HH60" s="97"/>
      <c r="HI60" s="97"/>
      <c r="HJ60" s="97"/>
      <c r="HK60" s="97"/>
      <c r="HL60" s="97"/>
      <c r="HM60" s="97"/>
      <c r="HN60" s="97"/>
      <c r="HO60" s="97"/>
      <c r="HP60" s="97"/>
      <c r="HQ60" s="97"/>
      <c r="HR60" s="97"/>
      <c r="HS60" s="97"/>
      <c r="HT60" s="97"/>
      <c r="HU60" s="97"/>
      <c r="HV60" s="97"/>
      <c r="HW60" s="97"/>
      <c r="HX60" s="97"/>
      <c r="HY60" s="97"/>
      <c r="HZ60" s="97"/>
      <c r="IA60" s="97"/>
      <c r="IB60" s="97"/>
      <c r="IC60" s="97"/>
      <c r="ID60" s="97"/>
      <c r="IE60" s="97"/>
      <c r="IF60" s="97"/>
      <c r="IG60" s="97"/>
      <c r="IH60" s="97"/>
      <c r="II60" s="97"/>
      <c r="IJ60" s="97"/>
      <c r="IK60" s="97"/>
      <c r="IL60" s="97"/>
    </row>
    <row r="61" spans="1:246" s="112" customFormat="1" ht="15" customHeight="1">
      <c r="A61" s="119" t="s">
        <v>898</v>
      </c>
      <c r="B61" s="11">
        <v>0</v>
      </c>
      <c r="D61" s="116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  <c r="AP61" s="97"/>
      <c r="AQ61" s="97"/>
      <c r="AR61" s="97"/>
      <c r="AS61" s="97"/>
      <c r="AT61" s="97"/>
      <c r="AU61" s="97"/>
      <c r="AV61" s="97"/>
      <c r="AW61" s="97"/>
      <c r="AX61" s="97"/>
      <c r="AY61" s="97"/>
      <c r="AZ61" s="97"/>
      <c r="BA61" s="97"/>
      <c r="BB61" s="97"/>
      <c r="BC61" s="97"/>
      <c r="BD61" s="97"/>
      <c r="BE61" s="97"/>
      <c r="BF61" s="97"/>
      <c r="BG61" s="97"/>
      <c r="BH61" s="97"/>
      <c r="BI61" s="97"/>
      <c r="BJ61" s="97"/>
      <c r="BK61" s="97"/>
      <c r="BL61" s="97"/>
      <c r="BM61" s="97"/>
      <c r="BN61" s="97"/>
      <c r="BO61" s="97"/>
      <c r="BP61" s="97"/>
      <c r="BQ61" s="97"/>
      <c r="BR61" s="97"/>
      <c r="BS61" s="97"/>
      <c r="BT61" s="97"/>
      <c r="BU61" s="97"/>
      <c r="BV61" s="97"/>
      <c r="BW61" s="97"/>
      <c r="BX61" s="97"/>
      <c r="BY61" s="97"/>
      <c r="BZ61" s="97"/>
      <c r="CA61" s="97"/>
      <c r="CB61" s="97"/>
      <c r="CC61" s="97"/>
      <c r="CD61" s="97"/>
      <c r="CE61" s="97"/>
      <c r="CF61" s="97"/>
      <c r="CG61" s="97"/>
      <c r="CH61" s="97"/>
      <c r="CI61" s="97"/>
      <c r="CJ61" s="97"/>
      <c r="CK61" s="97"/>
      <c r="CL61" s="97"/>
      <c r="CM61" s="97"/>
      <c r="CN61" s="97"/>
      <c r="CO61" s="97"/>
      <c r="CP61" s="97"/>
      <c r="CQ61" s="97"/>
      <c r="CR61" s="97"/>
      <c r="CS61" s="97"/>
      <c r="CT61" s="97"/>
      <c r="CU61" s="97"/>
      <c r="CV61" s="97"/>
      <c r="CW61" s="97"/>
      <c r="CX61" s="97"/>
      <c r="CY61" s="97"/>
      <c r="CZ61" s="97"/>
      <c r="DA61" s="97"/>
      <c r="DB61" s="97"/>
      <c r="DC61" s="97"/>
      <c r="DD61" s="97"/>
      <c r="DE61" s="97"/>
      <c r="DF61" s="97"/>
      <c r="DG61" s="97"/>
      <c r="DH61" s="97"/>
      <c r="DI61" s="97"/>
      <c r="DJ61" s="97"/>
      <c r="DK61" s="97"/>
      <c r="DL61" s="97"/>
      <c r="DM61" s="97"/>
      <c r="DN61" s="97"/>
      <c r="DO61" s="97"/>
      <c r="DP61" s="97"/>
      <c r="DQ61" s="97"/>
      <c r="DR61" s="97"/>
      <c r="DS61" s="97"/>
      <c r="DT61" s="97"/>
      <c r="DU61" s="97"/>
      <c r="DV61" s="97"/>
      <c r="DW61" s="97"/>
      <c r="DX61" s="97"/>
      <c r="DY61" s="97"/>
      <c r="DZ61" s="97"/>
      <c r="EA61" s="97"/>
      <c r="EB61" s="97"/>
      <c r="EC61" s="97"/>
      <c r="ED61" s="97"/>
      <c r="EE61" s="97"/>
      <c r="EF61" s="97"/>
      <c r="EG61" s="97"/>
      <c r="EH61" s="97"/>
      <c r="EI61" s="97"/>
      <c r="EJ61" s="97"/>
      <c r="EK61" s="97"/>
      <c r="EL61" s="97"/>
      <c r="EM61" s="97"/>
      <c r="EN61" s="97"/>
      <c r="EO61" s="97"/>
      <c r="EP61" s="97"/>
      <c r="EQ61" s="97"/>
      <c r="ER61" s="97"/>
      <c r="ES61" s="97"/>
      <c r="ET61" s="97"/>
      <c r="EU61" s="97"/>
      <c r="EV61" s="97"/>
      <c r="EW61" s="97"/>
      <c r="EX61" s="97"/>
      <c r="EY61" s="97"/>
      <c r="EZ61" s="97"/>
      <c r="FA61" s="97"/>
      <c r="FB61" s="97"/>
      <c r="FC61" s="97"/>
      <c r="FD61" s="97"/>
      <c r="FE61" s="97"/>
      <c r="FF61" s="97"/>
      <c r="FG61" s="97"/>
      <c r="FH61" s="97"/>
      <c r="FI61" s="97"/>
      <c r="FJ61" s="97"/>
      <c r="FK61" s="97"/>
      <c r="FL61" s="97"/>
      <c r="FM61" s="97"/>
      <c r="FN61" s="97"/>
      <c r="FO61" s="97"/>
      <c r="FP61" s="97"/>
      <c r="FQ61" s="97"/>
      <c r="FR61" s="97"/>
      <c r="FS61" s="97"/>
      <c r="FT61" s="97"/>
      <c r="FU61" s="97"/>
      <c r="FV61" s="97"/>
      <c r="FW61" s="97"/>
      <c r="FX61" s="97"/>
      <c r="FY61" s="97"/>
      <c r="FZ61" s="97"/>
      <c r="GA61" s="97"/>
      <c r="GB61" s="97"/>
      <c r="GC61" s="97"/>
      <c r="GD61" s="97"/>
      <c r="GE61" s="97"/>
      <c r="GF61" s="97"/>
      <c r="GG61" s="97"/>
      <c r="GH61" s="97"/>
      <c r="GI61" s="97"/>
      <c r="GJ61" s="97"/>
      <c r="GK61" s="97"/>
      <c r="GL61" s="97"/>
      <c r="GM61" s="97"/>
      <c r="GN61" s="97"/>
      <c r="GO61" s="97"/>
      <c r="GP61" s="97"/>
      <c r="GQ61" s="97"/>
      <c r="GR61" s="97"/>
      <c r="GS61" s="97"/>
      <c r="GT61" s="97"/>
      <c r="GU61" s="97"/>
      <c r="GV61" s="97"/>
      <c r="GW61" s="97"/>
      <c r="GX61" s="97"/>
      <c r="GY61" s="97"/>
      <c r="GZ61" s="97"/>
      <c r="HA61" s="97"/>
      <c r="HB61" s="97"/>
      <c r="HC61" s="97"/>
      <c r="HD61" s="97"/>
      <c r="HE61" s="97"/>
      <c r="HF61" s="97"/>
      <c r="HG61" s="97"/>
      <c r="HH61" s="97"/>
      <c r="HI61" s="97"/>
      <c r="HJ61" s="97"/>
      <c r="HK61" s="97"/>
      <c r="HL61" s="97"/>
      <c r="HM61" s="97"/>
      <c r="HN61" s="97"/>
      <c r="HO61" s="97"/>
      <c r="HP61" s="97"/>
      <c r="HQ61" s="97"/>
      <c r="HR61" s="97"/>
      <c r="HS61" s="97"/>
      <c r="HT61" s="97"/>
      <c r="HU61" s="97"/>
      <c r="HV61" s="97"/>
      <c r="HW61" s="97"/>
      <c r="HX61" s="97"/>
      <c r="HY61" s="97"/>
      <c r="HZ61" s="97"/>
      <c r="IA61" s="97"/>
      <c r="IB61" s="97"/>
      <c r="IC61" s="97"/>
      <c r="ID61" s="97"/>
      <c r="IE61" s="97"/>
      <c r="IF61" s="97"/>
      <c r="IG61" s="97"/>
      <c r="IH61" s="97"/>
      <c r="II61" s="97"/>
      <c r="IJ61" s="97"/>
      <c r="IK61" s="97"/>
      <c r="IL61" s="97"/>
    </row>
    <row r="62" spans="1:246" s="112" customFormat="1" ht="15" customHeight="1">
      <c r="A62" s="119" t="s">
        <v>899</v>
      </c>
      <c r="B62" s="11"/>
      <c r="D62" s="116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  <c r="AS62" s="97"/>
      <c r="AT62" s="97"/>
      <c r="AU62" s="97"/>
      <c r="AV62" s="97"/>
      <c r="AW62" s="97"/>
      <c r="AX62" s="97"/>
      <c r="AY62" s="97"/>
      <c r="AZ62" s="97"/>
      <c r="BA62" s="97"/>
      <c r="BB62" s="97"/>
      <c r="BC62" s="97"/>
      <c r="BD62" s="97"/>
      <c r="BE62" s="97"/>
      <c r="BF62" s="97"/>
      <c r="BG62" s="97"/>
      <c r="BH62" s="97"/>
      <c r="BI62" s="97"/>
      <c r="BJ62" s="97"/>
      <c r="BK62" s="97"/>
      <c r="BL62" s="97"/>
      <c r="BM62" s="97"/>
      <c r="BN62" s="97"/>
      <c r="BO62" s="97"/>
      <c r="BP62" s="97"/>
      <c r="BQ62" s="97"/>
      <c r="BR62" s="97"/>
      <c r="BS62" s="97"/>
      <c r="BT62" s="97"/>
      <c r="BU62" s="97"/>
      <c r="BV62" s="97"/>
      <c r="BW62" s="97"/>
      <c r="BX62" s="97"/>
      <c r="BY62" s="97"/>
      <c r="BZ62" s="97"/>
      <c r="CA62" s="97"/>
      <c r="CB62" s="97"/>
      <c r="CC62" s="97"/>
      <c r="CD62" s="97"/>
      <c r="CE62" s="97"/>
      <c r="CF62" s="97"/>
      <c r="CG62" s="97"/>
      <c r="CH62" s="97"/>
      <c r="CI62" s="97"/>
      <c r="CJ62" s="97"/>
      <c r="CK62" s="97"/>
      <c r="CL62" s="97"/>
      <c r="CM62" s="97"/>
      <c r="CN62" s="97"/>
      <c r="CO62" s="97"/>
      <c r="CP62" s="97"/>
      <c r="CQ62" s="97"/>
      <c r="CR62" s="97"/>
      <c r="CS62" s="97"/>
      <c r="CT62" s="97"/>
      <c r="CU62" s="97"/>
      <c r="CV62" s="97"/>
      <c r="CW62" s="97"/>
      <c r="CX62" s="97"/>
      <c r="CY62" s="97"/>
      <c r="CZ62" s="97"/>
      <c r="DA62" s="97"/>
      <c r="DB62" s="97"/>
      <c r="DC62" s="97"/>
      <c r="DD62" s="97"/>
      <c r="DE62" s="97"/>
      <c r="DF62" s="97"/>
      <c r="DG62" s="97"/>
      <c r="DH62" s="97"/>
      <c r="DI62" s="97"/>
      <c r="DJ62" s="97"/>
      <c r="DK62" s="97"/>
      <c r="DL62" s="97"/>
      <c r="DM62" s="97"/>
      <c r="DN62" s="97"/>
      <c r="DO62" s="97"/>
      <c r="DP62" s="97"/>
      <c r="DQ62" s="97"/>
      <c r="DR62" s="97"/>
      <c r="DS62" s="97"/>
      <c r="DT62" s="97"/>
      <c r="DU62" s="97"/>
      <c r="DV62" s="97"/>
      <c r="DW62" s="97"/>
      <c r="DX62" s="97"/>
      <c r="DY62" s="97"/>
      <c r="DZ62" s="97"/>
      <c r="EA62" s="97"/>
      <c r="EB62" s="97"/>
      <c r="EC62" s="97"/>
      <c r="ED62" s="97"/>
      <c r="EE62" s="97"/>
      <c r="EF62" s="97"/>
      <c r="EG62" s="97"/>
      <c r="EH62" s="97"/>
      <c r="EI62" s="97"/>
      <c r="EJ62" s="97"/>
      <c r="EK62" s="97"/>
      <c r="EL62" s="97"/>
      <c r="EM62" s="97"/>
      <c r="EN62" s="97"/>
      <c r="EO62" s="97"/>
      <c r="EP62" s="97"/>
      <c r="EQ62" s="97"/>
      <c r="ER62" s="97"/>
      <c r="ES62" s="97"/>
      <c r="ET62" s="97"/>
      <c r="EU62" s="97"/>
      <c r="EV62" s="97"/>
      <c r="EW62" s="97"/>
      <c r="EX62" s="97"/>
      <c r="EY62" s="97"/>
      <c r="EZ62" s="97"/>
      <c r="FA62" s="97"/>
      <c r="FB62" s="97"/>
      <c r="FC62" s="97"/>
      <c r="FD62" s="97"/>
      <c r="FE62" s="97"/>
      <c r="FF62" s="97"/>
      <c r="FG62" s="97"/>
      <c r="FH62" s="97"/>
      <c r="FI62" s="97"/>
      <c r="FJ62" s="97"/>
      <c r="FK62" s="97"/>
      <c r="FL62" s="97"/>
      <c r="FM62" s="97"/>
      <c r="FN62" s="97"/>
      <c r="FO62" s="97"/>
      <c r="FP62" s="97"/>
      <c r="FQ62" s="97"/>
      <c r="FR62" s="97"/>
      <c r="FS62" s="97"/>
      <c r="FT62" s="97"/>
      <c r="FU62" s="97"/>
      <c r="FV62" s="97"/>
      <c r="FW62" s="97"/>
      <c r="FX62" s="97"/>
      <c r="FY62" s="97"/>
      <c r="FZ62" s="97"/>
      <c r="GA62" s="97"/>
      <c r="GB62" s="97"/>
      <c r="GC62" s="97"/>
      <c r="GD62" s="97"/>
      <c r="GE62" s="97"/>
      <c r="GF62" s="97"/>
      <c r="GG62" s="97"/>
      <c r="GH62" s="97"/>
      <c r="GI62" s="97"/>
      <c r="GJ62" s="97"/>
      <c r="GK62" s="97"/>
      <c r="GL62" s="97"/>
      <c r="GM62" s="97"/>
      <c r="GN62" s="97"/>
      <c r="GO62" s="97"/>
      <c r="GP62" s="97"/>
      <c r="GQ62" s="97"/>
      <c r="GR62" s="97"/>
      <c r="GS62" s="97"/>
      <c r="GT62" s="97"/>
      <c r="GU62" s="97"/>
      <c r="GV62" s="97"/>
      <c r="GW62" s="97"/>
      <c r="GX62" s="97"/>
      <c r="GY62" s="97"/>
      <c r="GZ62" s="97"/>
      <c r="HA62" s="97"/>
      <c r="HB62" s="97"/>
      <c r="HC62" s="97"/>
      <c r="HD62" s="97"/>
      <c r="HE62" s="97"/>
      <c r="HF62" s="97"/>
      <c r="HG62" s="97"/>
      <c r="HH62" s="97"/>
      <c r="HI62" s="97"/>
      <c r="HJ62" s="97"/>
      <c r="HK62" s="97"/>
      <c r="HL62" s="97"/>
      <c r="HM62" s="97"/>
      <c r="HN62" s="97"/>
      <c r="HO62" s="97"/>
      <c r="HP62" s="97"/>
      <c r="HQ62" s="97"/>
      <c r="HR62" s="97"/>
      <c r="HS62" s="97"/>
      <c r="HT62" s="97"/>
      <c r="HU62" s="97"/>
      <c r="HV62" s="97"/>
      <c r="HW62" s="97"/>
      <c r="HX62" s="97"/>
      <c r="HY62" s="97"/>
      <c r="HZ62" s="97"/>
      <c r="IA62" s="97"/>
      <c r="IB62" s="97"/>
      <c r="IC62" s="97"/>
      <c r="ID62" s="97"/>
      <c r="IE62" s="97"/>
      <c r="IF62" s="97"/>
      <c r="IG62" s="97"/>
      <c r="IH62" s="97"/>
      <c r="II62" s="97"/>
      <c r="IJ62" s="97"/>
      <c r="IK62" s="97"/>
      <c r="IL62" s="97"/>
    </row>
    <row r="63" spans="1:246" s="112" customFormat="1" ht="15" customHeight="1">
      <c r="A63" s="119" t="s">
        <v>900</v>
      </c>
      <c r="B63" s="11"/>
      <c r="D63" s="116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7"/>
      <c r="AT63" s="97"/>
      <c r="AU63" s="97"/>
      <c r="AV63" s="97"/>
      <c r="AW63" s="97"/>
      <c r="AX63" s="97"/>
      <c r="AY63" s="97"/>
      <c r="AZ63" s="97"/>
      <c r="BA63" s="97"/>
      <c r="BB63" s="97"/>
      <c r="BC63" s="97"/>
      <c r="BD63" s="97"/>
      <c r="BE63" s="97"/>
      <c r="BF63" s="97"/>
      <c r="BG63" s="97"/>
      <c r="BH63" s="97"/>
      <c r="BI63" s="97"/>
      <c r="BJ63" s="97"/>
      <c r="BK63" s="97"/>
      <c r="BL63" s="97"/>
      <c r="BM63" s="97"/>
      <c r="BN63" s="97"/>
      <c r="BO63" s="97"/>
      <c r="BP63" s="97"/>
      <c r="BQ63" s="97"/>
      <c r="BR63" s="97"/>
      <c r="BS63" s="97"/>
      <c r="BT63" s="97"/>
      <c r="BU63" s="97"/>
      <c r="BV63" s="97"/>
      <c r="BW63" s="97"/>
      <c r="BX63" s="97"/>
      <c r="BY63" s="97"/>
      <c r="BZ63" s="97"/>
      <c r="CA63" s="97"/>
      <c r="CB63" s="97"/>
      <c r="CC63" s="97"/>
      <c r="CD63" s="97"/>
      <c r="CE63" s="97"/>
      <c r="CF63" s="97"/>
      <c r="CG63" s="97"/>
      <c r="CH63" s="97"/>
      <c r="CI63" s="97"/>
      <c r="CJ63" s="97"/>
      <c r="CK63" s="97"/>
      <c r="CL63" s="97"/>
      <c r="CM63" s="97"/>
      <c r="CN63" s="97"/>
      <c r="CO63" s="97"/>
      <c r="CP63" s="97"/>
      <c r="CQ63" s="97"/>
      <c r="CR63" s="97"/>
      <c r="CS63" s="97"/>
      <c r="CT63" s="97"/>
      <c r="CU63" s="97"/>
      <c r="CV63" s="97"/>
      <c r="CW63" s="97"/>
      <c r="CX63" s="97"/>
      <c r="CY63" s="97"/>
      <c r="CZ63" s="97"/>
      <c r="DA63" s="97"/>
      <c r="DB63" s="97"/>
      <c r="DC63" s="97"/>
      <c r="DD63" s="97"/>
      <c r="DE63" s="97"/>
      <c r="DF63" s="97"/>
      <c r="DG63" s="97"/>
      <c r="DH63" s="97"/>
      <c r="DI63" s="97"/>
      <c r="DJ63" s="97"/>
      <c r="DK63" s="97"/>
      <c r="DL63" s="97"/>
      <c r="DM63" s="97"/>
      <c r="DN63" s="97"/>
      <c r="DO63" s="97"/>
      <c r="DP63" s="97"/>
      <c r="DQ63" s="97"/>
      <c r="DR63" s="97"/>
      <c r="DS63" s="97"/>
      <c r="DT63" s="97"/>
      <c r="DU63" s="97"/>
      <c r="DV63" s="97"/>
      <c r="DW63" s="97"/>
      <c r="DX63" s="97"/>
      <c r="DY63" s="97"/>
      <c r="DZ63" s="97"/>
      <c r="EA63" s="97"/>
      <c r="EB63" s="97"/>
      <c r="EC63" s="97"/>
      <c r="ED63" s="97"/>
      <c r="EE63" s="97"/>
      <c r="EF63" s="97"/>
      <c r="EG63" s="97"/>
      <c r="EH63" s="97"/>
      <c r="EI63" s="97"/>
      <c r="EJ63" s="97"/>
      <c r="EK63" s="97"/>
      <c r="EL63" s="97"/>
      <c r="EM63" s="97"/>
      <c r="EN63" s="97"/>
      <c r="EO63" s="97"/>
      <c r="EP63" s="97"/>
      <c r="EQ63" s="97"/>
      <c r="ER63" s="97"/>
      <c r="ES63" s="97"/>
      <c r="ET63" s="97"/>
      <c r="EU63" s="97"/>
      <c r="EV63" s="97"/>
      <c r="EW63" s="97"/>
      <c r="EX63" s="97"/>
      <c r="EY63" s="97"/>
      <c r="EZ63" s="97"/>
      <c r="FA63" s="97"/>
      <c r="FB63" s="97"/>
      <c r="FC63" s="97"/>
      <c r="FD63" s="97"/>
      <c r="FE63" s="97"/>
      <c r="FF63" s="97"/>
      <c r="FG63" s="97"/>
      <c r="FH63" s="97"/>
      <c r="FI63" s="97"/>
      <c r="FJ63" s="97"/>
      <c r="FK63" s="97"/>
      <c r="FL63" s="97"/>
      <c r="FM63" s="97"/>
      <c r="FN63" s="97"/>
      <c r="FO63" s="97"/>
      <c r="FP63" s="97"/>
      <c r="FQ63" s="97"/>
      <c r="FR63" s="97"/>
      <c r="FS63" s="97"/>
      <c r="FT63" s="97"/>
      <c r="FU63" s="97"/>
      <c r="FV63" s="97"/>
      <c r="FW63" s="97"/>
      <c r="FX63" s="97"/>
      <c r="FY63" s="97"/>
      <c r="FZ63" s="97"/>
      <c r="GA63" s="97"/>
      <c r="GB63" s="97"/>
      <c r="GC63" s="97"/>
      <c r="GD63" s="97"/>
      <c r="GE63" s="97"/>
      <c r="GF63" s="97"/>
      <c r="GG63" s="97"/>
      <c r="GH63" s="97"/>
      <c r="GI63" s="97"/>
      <c r="GJ63" s="97"/>
      <c r="GK63" s="97"/>
      <c r="GL63" s="97"/>
      <c r="GM63" s="97"/>
      <c r="GN63" s="97"/>
      <c r="GO63" s="97"/>
      <c r="GP63" s="97"/>
      <c r="GQ63" s="97"/>
      <c r="GR63" s="97"/>
      <c r="GS63" s="97"/>
      <c r="GT63" s="97"/>
      <c r="GU63" s="97"/>
      <c r="GV63" s="97"/>
      <c r="GW63" s="97"/>
      <c r="GX63" s="97"/>
      <c r="GY63" s="97"/>
      <c r="GZ63" s="97"/>
      <c r="HA63" s="97"/>
      <c r="HB63" s="97"/>
      <c r="HC63" s="97"/>
      <c r="HD63" s="97"/>
      <c r="HE63" s="97"/>
      <c r="HF63" s="97"/>
      <c r="HG63" s="97"/>
      <c r="HH63" s="97"/>
      <c r="HI63" s="97"/>
      <c r="HJ63" s="97"/>
      <c r="HK63" s="97"/>
      <c r="HL63" s="97"/>
      <c r="HM63" s="97"/>
      <c r="HN63" s="97"/>
      <c r="HO63" s="97"/>
      <c r="HP63" s="97"/>
      <c r="HQ63" s="97"/>
      <c r="HR63" s="97"/>
      <c r="HS63" s="97"/>
      <c r="HT63" s="97"/>
      <c r="HU63" s="97"/>
      <c r="HV63" s="97"/>
      <c r="HW63" s="97"/>
      <c r="HX63" s="97"/>
      <c r="HY63" s="97"/>
      <c r="HZ63" s="97"/>
      <c r="IA63" s="97"/>
      <c r="IB63" s="97"/>
      <c r="IC63" s="97"/>
      <c r="ID63" s="97"/>
      <c r="IE63" s="97"/>
      <c r="IF63" s="97"/>
      <c r="IG63" s="97"/>
      <c r="IH63" s="97"/>
      <c r="II63" s="97"/>
      <c r="IJ63" s="97"/>
      <c r="IK63" s="97"/>
      <c r="IL63" s="97"/>
    </row>
    <row r="64" spans="1:246" s="112" customFormat="1" ht="15" customHeight="1">
      <c r="A64" s="119" t="s">
        <v>901</v>
      </c>
      <c r="B64" s="11"/>
      <c r="D64" s="116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K64" s="97"/>
      <c r="AL64" s="97"/>
      <c r="AM64" s="97"/>
      <c r="AN64" s="97"/>
      <c r="AO64" s="97"/>
      <c r="AP64" s="97"/>
      <c r="AQ64" s="97"/>
      <c r="AR64" s="97"/>
      <c r="AS64" s="97"/>
      <c r="AT64" s="97"/>
      <c r="AU64" s="97"/>
      <c r="AV64" s="97"/>
      <c r="AW64" s="97"/>
      <c r="AX64" s="97"/>
      <c r="AY64" s="97"/>
      <c r="AZ64" s="97"/>
      <c r="BA64" s="97"/>
      <c r="BB64" s="97"/>
      <c r="BC64" s="97"/>
      <c r="BD64" s="97"/>
      <c r="BE64" s="97"/>
      <c r="BF64" s="97"/>
      <c r="BG64" s="97"/>
      <c r="BH64" s="97"/>
      <c r="BI64" s="97"/>
      <c r="BJ64" s="97"/>
      <c r="BK64" s="97"/>
      <c r="BL64" s="97"/>
      <c r="BM64" s="97"/>
      <c r="BN64" s="97"/>
      <c r="BO64" s="97"/>
      <c r="BP64" s="97"/>
      <c r="BQ64" s="97"/>
      <c r="BR64" s="97"/>
      <c r="BS64" s="97"/>
      <c r="BT64" s="97"/>
      <c r="BU64" s="97"/>
      <c r="BV64" s="97"/>
      <c r="BW64" s="97"/>
      <c r="BX64" s="97"/>
      <c r="BY64" s="97"/>
      <c r="BZ64" s="97"/>
      <c r="CA64" s="97"/>
      <c r="CB64" s="97"/>
      <c r="CC64" s="97"/>
      <c r="CD64" s="97"/>
      <c r="CE64" s="97"/>
      <c r="CF64" s="97"/>
      <c r="CG64" s="97"/>
      <c r="CH64" s="97"/>
      <c r="CI64" s="97"/>
      <c r="CJ64" s="97"/>
      <c r="CK64" s="97"/>
      <c r="CL64" s="97"/>
      <c r="CM64" s="97"/>
      <c r="CN64" s="97"/>
      <c r="CO64" s="97"/>
      <c r="CP64" s="97"/>
      <c r="CQ64" s="97"/>
      <c r="CR64" s="97"/>
      <c r="CS64" s="97"/>
      <c r="CT64" s="97"/>
      <c r="CU64" s="97"/>
      <c r="CV64" s="97"/>
      <c r="CW64" s="97"/>
      <c r="CX64" s="97"/>
      <c r="CY64" s="97"/>
      <c r="CZ64" s="97"/>
      <c r="DA64" s="97"/>
      <c r="DB64" s="97"/>
      <c r="DC64" s="97"/>
      <c r="DD64" s="97"/>
      <c r="DE64" s="97"/>
      <c r="DF64" s="97"/>
      <c r="DG64" s="97"/>
      <c r="DH64" s="97"/>
      <c r="DI64" s="97"/>
      <c r="DJ64" s="97"/>
      <c r="DK64" s="97"/>
      <c r="DL64" s="97"/>
      <c r="DM64" s="97"/>
      <c r="DN64" s="97"/>
      <c r="DO64" s="97"/>
      <c r="DP64" s="97"/>
      <c r="DQ64" s="97"/>
      <c r="DR64" s="97"/>
      <c r="DS64" s="97"/>
      <c r="DT64" s="97"/>
      <c r="DU64" s="97"/>
      <c r="DV64" s="97"/>
      <c r="DW64" s="97"/>
      <c r="DX64" s="97"/>
      <c r="DY64" s="97"/>
      <c r="DZ64" s="97"/>
      <c r="EA64" s="97"/>
      <c r="EB64" s="97"/>
      <c r="EC64" s="97"/>
      <c r="ED64" s="97"/>
      <c r="EE64" s="97"/>
      <c r="EF64" s="97"/>
      <c r="EG64" s="97"/>
      <c r="EH64" s="97"/>
      <c r="EI64" s="97"/>
      <c r="EJ64" s="97"/>
      <c r="EK64" s="97"/>
      <c r="EL64" s="97"/>
      <c r="EM64" s="97"/>
      <c r="EN64" s="97"/>
      <c r="EO64" s="97"/>
      <c r="EP64" s="97"/>
      <c r="EQ64" s="97"/>
      <c r="ER64" s="97"/>
      <c r="ES64" s="97"/>
      <c r="ET64" s="97"/>
      <c r="EU64" s="97"/>
      <c r="EV64" s="97"/>
      <c r="EW64" s="97"/>
      <c r="EX64" s="97"/>
      <c r="EY64" s="97"/>
      <c r="EZ64" s="97"/>
      <c r="FA64" s="97"/>
      <c r="FB64" s="97"/>
      <c r="FC64" s="97"/>
      <c r="FD64" s="97"/>
      <c r="FE64" s="97"/>
      <c r="FF64" s="97"/>
      <c r="FG64" s="97"/>
      <c r="FH64" s="97"/>
      <c r="FI64" s="97"/>
      <c r="FJ64" s="97"/>
      <c r="FK64" s="97"/>
      <c r="FL64" s="97"/>
      <c r="FM64" s="97"/>
      <c r="FN64" s="97"/>
      <c r="FO64" s="97"/>
      <c r="FP64" s="97"/>
      <c r="FQ64" s="97"/>
      <c r="FR64" s="97"/>
      <c r="FS64" s="97"/>
      <c r="FT64" s="97"/>
      <c r="FU64" s="97"/>
      <c r="FV64" s="97"/>
      <c r="FW64" s="97"/>
      <c r="FX64" s="97"/>
      <c r="FY64" s="97"/>
      <c r="FZ64" s="97"/>
      <c r="GA64" s="97"/>
      <c r="GB64" s="97"/>
      <c r="GC64" s="97"/>
      <c r="GD64" s="97"/>
      <c r="GE64" s="97"/>
      <c r="GF64" s="97"/>
      <c r="GG64" s="97"/>
      <c r="GH64" s="97"/>
      <c r="GI64" s="97"/>
      <c r="GJ64" s="97"/>
      <c r="GK64" s="97"/>
      <c r="GL64" s="97"/>
      <c r="GM64" s="97"/>
      <c r="GN64" s="97"/>
      <c r="GO64" s="97"/>
      <c r="GP64" s="97"/>
      <c r="GQ64" s="97"/>
      <c r="GR64" s="97"/>
      <c r="GS64" s="97"/>
      <c r="GT64" s="97"/>
      <c r="GU64" s="97"/>
      <c r="GV64" s="97"/>
      <c r="GW64" s="97"/>
      <c r="GX64" s="97"/>
      <c r="GY64" s="97"/>
      <c r="GZ64" s="97"/>
      <c r="HA64" s="97"/>
      <c r="HB64" s="97"/>
      <c r="HC64" s="97"/>
      <c r="HD64" s="97"/>
      <c r="HE64" s="97"/>
      <c r="HF64" s="97"/>
      <c r="HG64" s="97"/>
      <c r="HH64" s="97"/>
      <c r="HI64" s="97"/>
      <c r="HJ64" s="97"/>
      <c r="HK64" s="97"/>
      <c r="HL64" s="97"/>
      <c r="HM64" s="97"/>
      <c r="HN64" s="97"/>
      <c r="HO64" s="97"/>
      <c r="HP64" s="97"/>
      <c r="HQ64" s="97"/>
      <c r="HR64" s="97"/>
      <c r="HS64" s="97"/>
      <c r="HT64" s="97"/>
      <c r="HU64" s="97"/>
      <c r="HV64" s="97"/>
      <c r="HW64" s="97"/>
      <c r="HX64" s="97"/>
      <c r="HY64" s="97"/>
      <c r="HZ64" s="97"/>
      <c r="IA64" s="97"/>
      <c r="IB64" s="97"/>
      <c r="IC64" s="97"/>
      <c r="ID64" s="97"/>
      <c r="IE64" s="97"/>
      <c r="IF64" s="97"/>
      <c r="IG64" s="97"/>
      <c r="IH64" s="97"/>
      <c r="II64" s="97"/>
      <c r="IJ64" s="97"/>
      <c r="IK64" s="97"/>
      <c r="IL64" s="97"/>
    </row>
    <row r="65" spans="1:250" s="122" customFormat="1" ht="15" customHeight="1">
      <c r="A65" s="121" t="s">
        <v>902</v>
      </c>
      <c r="B65" s="11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  <c r="DK65" s="116"/>
      <c r="DL65" s="116"/>
      <c r="DM65" s="116"/>
      <c r="DN65" s="116"/>
      <c r="DO65" s="116"/>
      <c r="DP65" s="116"/>
      <c r="DQ65" s="116"/>
      <c r="DR65" s="116"/>
      <c r="DS65" s="116"/>
      <c r="DT65" s="116"/>
      <c r="DU65" s="116"/>
      <c r="DV65" s="116"/>
      <c r="DW65" s="116"/>
      <c r="DX65" s="116"/>
      <c r="DY65" s="116"/>
      <c r="DZ65" s="116"/>
      <c r="EA65" s="116"/>
      <c r="EB65" s="116"/>
      <c r="EC65" s="116"/>
      <c r="ED65" s="116"/>
      <c r="EE65" s="116"/>
      <c r="EF65" s="116"/>
      <c r="EG65" s="116"/>
      <c r="EH65" s="116"/>
      <c r="EI65" s="116"/>
      <c r="EJ65" s="116"/>
      <c r="EK65" s="116"/>
      <c r="EL65" s="116"/>
      <c r="EM65" s="116"/>
      <c r="EN65" s="116"/>
      <c r="EO65" s="116"/>
      <c r="EP65" s="116"/>
      <c r="EQ65" s="116"/>
      <c r="ER65" s="116"/>
      <c r="ES65" s="116"/>
      <c r="ET65" s="116"/>
      <c r="EU65" s="116"/>
      <c r="EV65" s="116"/>
      <c r="EW65" s="116"/>
      <c r="EX65" s="116"/>
      <c r="EY65" s="116"/>
      <c r="EZ65" s="116"/>
      <c r="FA65" s="116"/>
      <c r="FB65" s="116"/>
      <c r="FC65" s="116"/>
      <c r="FD65" s="116"/>
      <c r="FE65" s="116"/>
      <c r="FF65" s="116"/>
      <c r="FG65" s="116"/>
      <c r="FH65" s="116"/>
      <c r="FI65" s="116"/>
      <c r="FJ65" s="116"/>
      <c r="FK65" s="116"/>
      <c r="FL65" s="116"/>
      <c r="FM65" s="116"/>
      <c r="FN65" s="116"/>
      <c r="FO65" s="116"/>
      <c r="FP65" s="116"/>
      <c r="FQ65" s="116"/>
      <c r="FR65" s="116"/>
      <c r="FS65" s="116"/>
      <c r="FT65" s="116"/>
      <c r="FU65" s="116"/>
      <c r="FV65" s="116"/>
      <c r="FW65" s="116"/>
      <c r="FX65" s="116"/>
      <c r="FY65" s="116"/>
      <c r="FZ65" s="116"/>
      <c r="GA65" s="116"/>
      <c r="GB65" s="116"/>
      <c r="GC65" s="116"/>
      <c r="GD65" s="116"/>
      <c r="GE65" s="116"/>
      <c r="GF65" s="116"/>
      <c r="GG65" s="116"/>
      <c r="GH65" s="116"/>
      <c r="GI65" s="116"/>
      <c r="GJ65" s="116"/>
      <c r="GK65" s="116"/>
      <c r="GL65" s="116"/>
      <c r="GM65" s="116"/>
      <c r="GN65" s="116"/>
      <c r="GO65" s="116"/>
      <c r="GP65" s="116"/>
      <c r="GQ65" s="116"/>
      <c r="GR65" s="116"/>
      <c r="GS65" s="116"/>
      <c r="GT65" s="116"/>
      <c r="GU65" s="116"/>
      <c r="GV65" s="116"/>
      <c r="GW65" s="116"/>
      <c r="GX65" s="116"/>
      <c r="GY65" s="116"/>
      <c r="GZ65" s="116"/>
      <c r="HA65" s="116"/>
      <c r="HB65" s="116"/>
      <c r="HC65" s="116"/>
      <c r="HD65" s="116"/>
      <c r="HE65" s="116"/>
      <c r="HF65" s="116"/>
      <c r="HG65" s="116"/>
      <c r="HH65" s="116"/>
      <c r="HI65" s="116"/>
      <c r="HJ65" s="116"/>
      <c r="HK65" s="116"/>
      <c r="HL65" s="116"/>
      <c r="HM65" s="116"/>
      <c r="HN65" s="116"/>
      <c r="HO65" s="116"/>
      <c r="HP65" s="116"/>
      <c r="HQ65" s="116"/>
      <c r="HR65" s="116"/>
      <c r="HS65" s="116"/>
      <c r="HT65" s="116"/>
      <c r="HU65" s="116"/>
      <c r="HV65" s="116"/>
      <c r="HW65" s="116"/>
      <c r="HX65" s="116"/>
      <c r="HY65" s="116"/>
      <c r="HZ65" s="116"/>
      <c r="IA65" s="116"/>
      <c r="IB65" s="116"/>
      <c r="IC65" s="116"/>
      <c r="ID65" s="116"/>
      <c r="IE65" s="116"/>
      <c r="IF65" s="116"/>
      <c r="IG65" s="116"/>
      <c r="IH65" s="116"/>
      <c r="II65" s="116"/>
      <c r="IJ65" s="116"/>
      <c r="IK65" s="116"/>
      <c r="IL65" s="116"/>
    </row>
    <row r="66" spans="1:250" s="124" customFormat="1" ht="15" customHeight="1">
      <c r="A66" s="120" t="s">
        <v>903</v>
      </c>
      <c r="B66" s="11"/>
      <c r="C66" s="122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  <c r="DK66" s="116"/>
      <c r="DL66" s="116"/>
      <c r="DM66" s="116"/>
      <c r="DN66" s="116"/>
      <c r="DO66" s="116"/>
      <c r="DP66" s="116"/>
      <c r="DQ66" s="116"/>
      <c r="DR66" s="116"/>
      <c r="DS66" s="116"/>
      <c r="DT66" s="116"/>
      <c r="DU66" s="116"/>
      <c r="DV66" s="116"/>
      <c r="DW66" s="116"/>
      <c r="DX66" s="116"/>
      <c r="DY66" s="116"/>
      <c r="DZ66" s="116"/>
      <c r="EA66" s="116"/>
      <c r="EB66" s="116"/>
      <c r="EC66" s="116"/>
      <c r="ED66" s="116"/>
      <c r="EE66" s="116"/>
      <c r="EF66" s="116"/>
      <c r="EG66" s="116"/>
      <c r="EH66" s="116"/>
      <c r="EI66" s="116"/>
      <c r="EJ66" s="116"/>
      <c r="EK66" s="116"/>
      <c r="EL66" s="116"/>
      <c r="EM66" s="116"/>
      <c r="EN66" s="116"/>
      <c r="EO66" s="116"/>
      <c r="EP66" s="116"/>
      <c r="EQ66" s="116"/>
      <c r="ER66" s="116"/>
      <c r="ES66" s="116"/>
      <c r="ET66" s="116"/>
      <c r="EU66" s="116"/>
      <c r="EV66" s="116"/>
      <c r="EW66" s="116"/>
      <c r="EX66" s="116"/>
      <c r="EY66" s="116"/>
      <c r="EZ66" s="116"/>
      <c r="FA66" s="116"/>
      <c r="FB66" s="116"/>
      <c r="FC66" s="116"/>
      <c r="FD66" s="116"/>
      <c r="FE66" s="116"/>
      <c r="FF66" s="116"/>
      <c r="FG66" s="116"/>
      <c r="FH66" s="116"/>
      <c r="FI66" s="116"/>
      <c r="FJ66" s="116"/>
      <c r="FK66" s="116"/>
      <c r="FL66" s="116"/>
      <c r="FM66" s="116"/>
      <c r="FN66" s="116"/>
      <c r="FO66" s="116"/>
      <c r="FP66" s="116"/>
      <c r="FQ66" s="116"/>
      <c r="FR66" s="116"/>
      <c r="FS66" s="116"/>
      <c r="FT66" s="116"/>
      <c r="FU66" s="116"/>
      <c r="FV66" s="116"/>
      <c r="FW66" s="116"/>
      <c r="FX66" s="116"/>
      <c r="FY66" s="116"/>
      <c r="FZ66" s="116"/>
      <c r="GA66" s="116"/>
      <c r="GB66" s="116"/>
      <c r="GC66" s="116"/>
      <c r="GD66" s="116"/>
      <c r="GE66" s="116"/>
      <c r="GF66" s="116"/>
      <c r="GG66" s="116"/>
      <c r="GH66" s="116"/>
      <c r="GI66" s="116"/>
      <c r="GJ66" s="116"/>
      <c r="GK66" s="116"/>
      <c r="GL66" s="116"/>
      <c r="GM66" s="116"/>
      <c r="GN66" s="116"/>
      <c r="GO66" s="116"/>
      <c r="GP66" s="116"/>
      <c r="GQ66" s="116"/>
      <c r="GR66" s="116"/>
      <c r="GS66" s="116"/>
      <c r="GT66" s="116"/>
      <c r="GU66" s="116"/>
      <c r="GV66" s="116"/>
      <c r="GW66" s="116"/>
      <c r="GX66" s="116"/>
      <c r="GY66" s="116"/>
      <c r="GZ66" s="116"/>
      <c r="HA66" s="116"/>
      <c r="HB66" s="116"/>
      <c r="HC66" s="116"/>
      <c r="HD66" s="116"/>
      <c r="HE66" s="116"/>
      <c r="HF66" s="116"/>
      <c r="HG66" s="116"/>
      <c r="HH66" s="116"/>
      <c r="HI66" s="116"/>
      <c r="HJ66" s="116"/>
      <c r="HK66" s="116"/>
      <c r="HL66" s="116"/>
      <c r="HM66" s="116"/>
      <c r="HN66" s="116"/>
      <c r="HO66" s="116"/>
      <c r="HP66" s="116"/>
      <c r="HQ66" s="116"/>
      <c r="HR66" s="116"/>
      <c r="HS66" s="116"/>
      <c r="HT66" s="116"/>
      <c r="HU66" s="116"/>
      <c r="HV66" s="116"/>
      <c r="HW66" s="116"/>
      <c r="HX66" s="116"/>
      <c r="HY66" s="116"/>
      <c r="HZ66" s="116"/>
      <c r="IA66" s="116"/>
      <c r="IB66" s="116"/>
      <c r="IC66" s="116"/>
      <c r="ID66" s="116"/>
      <c r="IE66" s="116"/>
      <c r="IF66" s="116"/>
      <c r="IG66" s="116"/>
      <c r="IH66" s="116"/>
      <c r="II66" s="116"/>
      <c r="IJ66" s="116"/>
      <c r="IK66" s="116"/>
      <c r="IL66" s="116"/>
      <c r="IM66" s="123"/>
      <c r="IN66" s="123"/>
      <c r="IO66" s="123"/>
      <c r="IP66" s="123"/>
    </row>
    <row r="67" spans="1:250" s="124" customFormat="1" ht="15" customHeight="1">
      <c r="A67" s="120" t="s">
        <v>664</v>
      </c>
      <c r="B67" s="11">
        <v>500</v>
      </c>
      <c r="C67" s="122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  <c r="DK67" s="116"/>
      <c r="DL67" s="116"/>
      <c r="DM67" s="116"/>
      <c r="DN67" s="116"/>
      <c r="DO67" s="116"/>
      <c r="DP67" s="116"/>
      <c r="DQ67" s="116"/>
      <c r="DR67" s="116"/>
      <c r="DS67" s="116"/>
      <c r="DT67" s="116"/>
      <c r="DU67" s="116"/>
      <c r="DV67" s="116"/>
      <c r="DW67" s="116"/>
      <c r="DX67" s="116"/>
      <c r="DY67" s="116"/>
      <c r="DZ67" s="116"/>
      <c r="EA67" s="116"/>
      <c r="EB67" s="116"/>
      <c r="EC67" s="116"/>
      <c r="ED67" s="116"/>
      <c r="EE67" s="116"/>
      <c r="EF67" s="116"/>
      <c r="EG67" s="116"/>
      <c r="EH67" s="116"/>
      <c r="EI67" s="116"/>
      <c r="EJ67" s="116"/>
      <c r="EK67" s="116"/>
      <c r="EL67" s="116"/>
      <c r="EM67" s="116"/>
      <c r="EN67" s="116"/>
      <c r="EO67" s="116"/>
      <c r="EP67" s="116"/>
      <c r="EQ67" s="116"/>
      <c r="ER67" s="116"/>
      <c r="ES67" s="116"/>
      <c r="ET67" s="116"/>
      <c r="EU67" s="116"/>
      <c r="EV67" s="116"/>
      <c r="EW67" s="116"/>
      <c r="EX67" s="116"/>
      <c r="EY67" s="116"/>
      <c r="EZ67" s="116"/>
      <c r="FA67" s="116"/>
      <c r="FB67" s="116"/>
      <c r="FC67" s="116"/>
      <c r="FD67" s="116"/>
      <c r="FE67" s="116"/>
      <c r="FF67" s="116"/>
      <c r="FG67" s="116"/>
      <c r="FH67" s="116"/>
      <c r="FI67" s="116"/>
      <c r="FJ67" s="116"/>
      <c r="FK67" s="116"/>
      <c r="FL67" s="116"/>
      <c r="FM67" s="116"/>
      <c r="FN67" s="116"/>
      <c r="FO67" s="116"/>
      <c r="FP67" s="116"/>
      <c r="FQ67" s="116"/>
      <c r="FR67" s="116"/>
      <c r="FS67" s="116"/>
      <c r="FT67" s="116"/>
      <c r="FU67" s="116"/>
      <c r="FV67" s="116"/>
      <c r="FW67" s="116"/>
      <c r="FX67" s="116"/>
      <c r="FY67" s="116"/>
      <c r="FZ67" s="116"/>
      <c r="GA67" s="116"/>
      <c r="GB67" s="116"/>
      <c r="GC67" s="116"/>
      <c r="GD67" s="116"/>
      <c r="GE67" s="116"/>
      <c r="GF67" s="116"/>
      <c r="GG67" s="116"/>
      <c r="GH67" s="116"/>
      <c r="GI67" s="116"/>
      <c r="GJ67" s="116"/>
      <c r="GK67" s="116"/>
      <c r="GL67" s="116"/>
      <c r="GM67" s="116"/>
      <c r="GN67" s="116"/>
      <c r="GO67" s="116"/>
      <c r="GP67" s="116"/>
      <c r="GQ67" s="116"/>
      <c r="GR67" s="116"/>
      <c r="GS67" s="116"/>
      <c r="GT67" s="116"/>
      <c r="GU67" s="116"/>
      <c r="GV67" s="116"/>
      <c r="GW67" s="116"/>
      <c r="GX67" s="116"/>
      <c r="GY67" s="116"/>
      <c r="GZ67" s="116"/>
      <c r="HA67" s="116"/>
      <c r="HB67" s="116"/>
      <c r="HC67" s="116"/>
      <c r="HD67" s="116"/>
      <c r="HE67" s="116"/>
      <c r="HF67" s="116"/>
      <c r="HG67" s="116"/>
      <c r="HH67" s="116"/>
      <c r="HI67" s="116"/>
      <c r="HJ67" s="116"/>
      <c r="HK67" s="116"/>
      <c r="HL67" s="116"/>
      <c r="HM67" s="116"/>
      <c r="HN67" s="116"/>
      <c r="HO67" s="116"/>
      <c r="HP67" s="116"/>
      <c r="HQ67" s="116"/>
      <c r="HR67" s="116"/>
      <c r="HS67" s="116"/>
      <c r="HT67" s="116"/>
      <c r="HU67" s="116"/>
      <c r="HV67" s="116"/>
      <c r="HW67" s="116"/>
      <c r="HX67" s="116"/>
      <c r="HY67" s="116"/>
      <c r="HZ67" s="116"/>
      <c r="IA67" s="116"/>
      <c r="IB67" s="116"/>
      <c r="IC67" s="116"/>
      <c r="ID67" s="116"/>
      <c r="IE67" s="116"/>
      <c r="IF67" s="116"/>
      <c r="IG67" s="116"/>
      <c r="IH67" s="116"/>
      <c r="II67" s="116"/>
      <c r="IJ67" s="116"/>
      <c r="IK67" s="116"/>
      <c r="IL67" s="116"/>
      <c r="IM67" s="123"/>
      <c r="IN67" s="123"/>
      <c r="IO67" s="123"/>
      <c r="IP67" s="123"/>
    </row>
    <row r="68" spans="1:250" s="124" customFormat="1" ht="15" customHeight="1">
      <c r="A68" s="120" t="s">
        <v>904</v>
      </c>
      <c r="B68" s="11">
        <v>0</v>
      </c>
      <c r="C68" s="122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  <c r="DK68" s="116"/>
      <c r="DL68" s="116"/>
      <c r="DM68" s="116"/>
      <c r="DN68" s="116"/>
      <c r="DO68" s="116"/>
      <c r="DP68" s="116"/>
      <c r="DQ68" s="116"/>
      <c r="DR68" s="116"/>
      <c r="DS68" s="116"/>
      <c r="DT68" s="116"/>
      <c r="DU68" s="116"/>
      <c r="DV68" s="116"/>
      <c r="DW68" s="116"/>
      <c r="DX68" s="116"/>
      <c r="DY68" s="116"/>
      <c r="DZ68" s="116"/>
      <c r="EA68" s="116"/>
      <c r="EB68" s="116"/>
      <c r="EC68" s="116"/>
      <c r="ED68" s="116"/>
      <c r="EE68" s="116"/>
      <c r="EF68" s="116"/>
      <c r="EG68" s="116"/>
      <c r="EH68" s="116"/>
      <c r="EI68" s="116"/>
      <c r="EJ68" s="116"/>
      <c r="EK68" s="116"/>
      <c r="EL68" s="116"/>
      <c r="EM68" s="116"/>
      <c r="EN68" s="116"/>
      <c r="EO68" s="116"/>
      <c r="EP68" s="116"/>
      <c r="EQ68" s="116"/>
      <c r="ER68" s="116"/>
      <c r="ES68" s="116"/>
      <c r="ET68" s="116"/>
      <c r="EU68" s="116"/>
      <c r="EV68" s="116"/>
      <c r="EW68" s="116"/>
      <c r="EX68" s="116"/>
      <c r="EY68" s="116"/>
      <c r="EZ68" s="116"/>
      <c r="FA68" s="116"/>
      <c r="FB68" s="116"/>
      <c r="FC68" s="116"/>
      <c r="FD68" s="116"/>
      <c r="FE68" s="116"/>
      <c r="FF68" s="116"/>
      <c r="FG68" s="116"/>
      <c r="FH68" s="116"/>
      <c r="FI68" s="116"/>
      <c r="FJ68" s="116"/>
      <c r="FK68" s="116"/>
      <c r="FL68" s="116"/>
      <c r="FM68" s="116"/>
      <c r="FN68" s="116"/>
      <c r="FO68" s="116"/>
      <c r="FP68" s="116"/>
      <c r="FQ68" s="116"/>
      <c r="FR68" s="116"/>
      <c r="FS68" s="116"/>
      <c r="FT68" s="116"/>
      <c r="FU68" s="116"/>
      <c r="FV68" s="116"/>
      <c r="FW68" s="116"/>
      <c r="FX68" s="116"/>
      <c r="FY68" s="116"/>
      <c r="FZ68" s="116"/>
      <c r="GA68" s="116"/>
      <c r="GB68" s="116"/>
      <c r="GC68" s="116"/>
      <c r="GD68" s="116"/>
      <c r="GE68" s="116"/>
      <c r="GF68" s="116"/>
      <c r="GG68" s="116"/>
      <c r="GH68" s="116"/>
      <c r="GI68" s="116"/>
      <c r="GJ68" s="116"/>
      <c r="GK68" s="116"/>
      <c r="GL68" s="116"/>
      <c r="GM68" s="116"/>
      <c r="GN68" s="116"/>
      <c r="GO68" s="116"/>
      <c r="GP68" s="116"/>
      <c r="GQ68" s="116"/>
      <c r="GR68" s="116"/>
      <c r="GS68" s="116"/>
      <c r="GT68" s="116"/>
      <c r="GU68" s="116"/>
      <c r="GV68" s="116"/>
      <c r="GW68" s="116"/>
      <c r="GX68" s="116"/>
      <c r="GY68" s="116"/>
      <c r="GZ68" s="116"/>
      <c r="HA68" s="116"/>
      <c r="HB68" s="116"/>
      <c r="HC68" s="116"/>
      <c r="HD68" s="116"/>
      <c r="HE68" s="116"/>
      <c r="HF68" s="116"/>
      <c r="HG68" s="116"/>
      <c r="HH68" s="116"/>
      <c r="HI68" s="116"/>
      <c r="HJ68" s="116"/>
      <c r="HK68" s="116"/>
      <c r="HL68" s="116"/>
      <c r="HM68" s="116"/>
      <c r="HN68" s="116"/>
      <c r="HO68" s="116"/>
      <c r="HP68" s="116"/>
      <c r="HQ68" s="116"/>
      <c r="HR68" s="116"/>
      <c r="HS68" s="116"/>
      <c r="HT68" s="116"/>
      <c r="HU68" s="116"/>
      <c r="HV68" s="116"/>
      <c r="HW68" s="116"/>
      <c r="HX68" s="116"/>
      <c r="HY68" s="116"/>
      <c r="HZ68" s="116"/>
      <c r="IA68" s="116"/>
      <c r="IB68" s="116"/>
      <c r="IC68" s="116"/>
      <c r="ID68" s="116"/>
      <c r="IE68" s="116"/>
      <c r="IF68" s="116"/>
      <c r="IG68" s="116"/>
      <c r="IH68" s="116"/>
      <c r="II68" s="116"/>
      <c r="IJ68" s="116"/>
      <c r="IK68" s="116"/>
      <c r="IL68" s="116"/>
      <c r="IM68" s="123"/>
      <c r="IN68" s="123"/>
      <c r="IO68" s="123"/>
      <c r="IP68" s="123"/>
    </row>
    <row r="69" spans="1:250" s="124" customFormat="1" ht="15" customHeight="1">
      <c r="A69" s="120" t="s">
        <v>117</v>
      </c>
      <c r="B69" s="11">
        <v>0</v>
      </c>
      <c r="C69" s="122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  <c r="DK69" s="116"/>
      <c r="DL69" s="116"/>
      <c r="DM69" s="116"/>
      <c r="DN69" s="116"/>
      <c r="DO69" s="116"/>
      <c r="DP69" s="116"/>
      <c r="DQ69" s="116"/>
      <c r="DR69" s="116"/>
      <c r="DS69" s="116"/>
      <c r="DT69" s="116"/>
      <c r="DU69" s="116"/>
      <c r="DV69" s="116"/>
      <c r="DW69" s="116"/>
      <c r="DX69" s="116"/>
      <c r="DY69" s="116"/>
      <c r="DZ69" s="116"/>
      <c r="EA69" s="116"/>
      <c r="EB69" s="116"/>
      <c r="EC69" s="116"/>
      <c r="ED69" s="116"/>
      <c r="EE69" s="116"/>
      <c r="EF69" s="116"/>
      <c r="EG69" s="116"/>
      <c r="EH69" s="116"/>
      <c r="EI69" s="116"/>
      <c r="EJ69" s="116"/>
      <c r="EK69" s="116"/>
      <c r="EL69" s="116"/>
      <c r="EM69" s="116"/>
      <c r="EN69" s="116"/>
      <c r="EO69" s="116"/>
      <c r="EP69" s="116"/>
      <c r="EQ69" s="116"/>
      <c r="ER69" s="116"/>
      <c r="ES69" s="116"/>
      <c r="ET69" s="116"/>
      <c r="EU69" s="116"/>
      <c r="EV69" s="116"/>
      <c r="EW69" s="116"/>
      <c r="EX69" s="116"/>
      <c r="EY69" s="116"/>
      <c r="EZ69" s="116"/>
      <c r="FA69" s="116"/>
      <c r="FB69" s="116"/>
      <c r="FC69" s="116"/>
      <c r="FD69" s="116"/>
      <c r="FE69" s="116"/>
      <c r="FF69" s="116"/>
      <c r="FG69" s="116"/>
      <c r="FH69" s="116"/>
      <c r="FI69" s="116"/>
      <c r="FJ69" s="116"/>
      <c r="FK69" s="116"/>
      <c r="FL69" s="116"/>
      <c r="FM69" s="116"/>
      <c r="FN69" s="116"/>
      <c r="FO69" s="116"/>
      <c r="FP69" s="116"/>
      <c r="FQ69" s="116"/>
      <c r="FR69" s="116"/>
      <c r="FS69" s="116"/>
      <c r="FT69" s="116"/>
      <c r="FU69" s="116"/>
      <c r="FV69" s="116"/>
      <c r="FW69" s="116"/>
      <c r="FX69" s="116"/>
      <c r="FY69" s="116"/>
      <c r="FZ69" s="116"/>
      <c r="GA69" s="116"/>
      <c r="GB69" s="116"/>
      <c r="GC69" s="116"/>
      <c r="GD69" s="116"/>
      <c r="GE69" s="116"/>
      <c r="GF69" s="116"/>
      <c r="GG69" s="116"/>
      <c r="GH69" s="116"/>
      <c r="GI69" s="116"/>
      <c r="GJ69" s="116"/>
      <c r="GK69" s="116"/>
      <c r="GL69" s="116"/>
      <c r="GM69" s="116"/>
      <c r="GN69" s="116"/>
      <c r="GO69" s="116"/>
      <c r="GP69" s="116"/>
      <c r="GQ69" s="116"/>
      <c r="GR69" s="116"/>
      <c r="GS69" s="116"/>
      <c r="GT69" s="116"/>
      <c r="GU69" s="116"/>
      <c r="GV69" s="116"/>
      <c r="GW69" s="116"/>
      <c r="GX69" s="116"/>
      <c r="GY69" s="116"/>
      <c r="GZ69" s="116"/>
      <c r="HA69" s="116"/>
      <c r="HB69" s="116"/>
      <c r="HC69" s="116"/>
      <c r="HD69" s="116"/>
      <c r="HE69" s="116"/>
      <c r="HF69" s="116"/>
      <c r="HG69" s="116"/>
      <c r="HH69" s="116"/>
      <c r="HI69" s="116"/>
      <c r="HJ69" s="116"/>
      <c r="HK69" s="116"/>
      <c r="HL69" s="116"/>
      <c r="HM69" s="116"/>
      <c r="HN69" s="116"/>
      <c r="HO69" s="116"/>
      <c r="HP69" s="116"/>
      <c r="HQ69" s="116"/>
      <c r="HR69" s="116"/>
      <c r="HS69" s="116"/>
      <c r="HT69" s="116"/>
      <c r="HU69" s="116"/>
      <c r="HV69" s="116"/>
      <c r="HW69" s="116"/>
      <c r="HX69" s="116"/>
      <c r="HY69" s="116"/>
      <c r="HZ69" s="116"/>
      <c r="IA69" s="116"/>
      <c r="IB69" s="116"/>
      <c r="IC69" s="116"/>
      <c r="ID69" s="116"/>
      <c r="IE69" s="116"/>
      <c r="IF69" s="116"/>
      <c r="IG69" s="116"/>
      <c r="IH69" s="116"/>
      <c r="II69" s="116"/>
      <c r="IJ69" s="116"/>
      <c r="IK69" s="116"/>
      <c r="IL69" s="116"/>
      <c r="IM69" s="123"/>
      <c r="IN69" s="123"/>
      <c r="IO69" s="123"/>
      <c r="IP69" s="123"/>
    </row>
    <row r="70" spans="1:250" s="124" customFormat="1" ht="15" customHeight="1">
      <c r="A70" s="120" t="s">
        <v>905</v>
      </c>
      <c r="B70" s="11">
        <v>0</v>
      </c>
      <c r="C70" s="122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  <c r="DK70" s="116"/>
      <c r="DL70" s="116"/>
      <c r="DM70" s="116"/>
      <c r="DN70" s="116"/>
      <c r="DO70" s="116"/>
      <c r="DP70" s="116"/>
      <c r="DQ70" s="116"/>
      <c r="DR70" s="116"/>
      <c r="DS70" s="116"/>
      <c r="DT70" s="116"/>
      <c r="DU70" s="116"/>
      <c r="DV70" s="116"/>
      <c r="DW70" s="116"/>
      <c r="DX70" s="116"/>
      <c r="DY70" s="116"/>
      <c r="DZ70" s="116"/>
      <c r="EA70" s="116"/>
      <c r="EB70" s="116"/>
      <c r="EC70" s="116"/>
      <c r="ED70" s="116"/>
      <c r="EE70" s="116"/>
      <c r="EF70" s="116"/>
      <c r="EG70" s="116"/>
      <c r="EH70" s="116"/>
      <c r="EI70" s="116"/>
      <c r="EJ70" s="116"/>
      <c r="EK70" s="116"/>
      <c r="EL70" s="116"/>
      <c r="EM70" s="116"/>
      <c r="EN70" s="116"/>
      <c r="EO70" s="116"/>
      <c r="EP70" s="116"/>
      <c r="EQ70" s="116"/>
      <c r="ER70" s="116"/>
      <c r="ES70" s="116"/>
      <c r="ET70" s="116"/>
      <c r="EU70" s="116"/>
      <c r="EV70" s="116"/>
      <c r="EW70" s="116"/>
      <c r="EX70" s="116"/>
      <c r="EY70" s="116"/>
      <c r="EZ70" s="116"/>
      <c r="FA70" s="116"/>
      <c r="FB70" s="116"/>
      <c r="FC70" s="116"/>
      <c r="FD70" s="116"/>
      <c r="FE70" s="116"/>
      <c r="FF70" s="116"/>
      <c r="FG70" s="116"/>
      <c r="FH70" s="116"/>
      <c r="FI70" s="116"/>
      <c r="FJ70" s="116"/>
      <c r="FK70" s="116"/>
      <c r="FL70" s="116"/>
      <c r="FM70" s="116"/>
      <c r="FN70" s="116"/>
      <c r="FO70" s="116"/>
      <c r="FP70" s="116"/>
      <c r="FQ70" s="116"/>
      <c r="FR70" s="116"/>
      <c r="FS70" s="116"/>
      <c r="FT70" s="116"/>
      <c r="FU70" s="116"/>
      <c r="FV70" s="116"/>
      <c r="FW70" s="116"/>
      <c r="FX70" s="116"/>
      <c r="FY70" s="116"/>
      <c r="FZ70" s="116"/>
      <c r="GA70" s="116"/>
      <c r="GB70" s="116"/>
      <c r="GC70" s="116"/>
      <c r="GD70" s="116"/>
      <c r="GE70" s="116"/>
      <c r="GF70" s="116"/>
      <c r="GG70" s="116"/>
      <c r="GH70" s="116"/>
      <c r="GI70" s="116"/>
      <c r="GJ70" s="116"/>
      <c r="GK70" s="116"/>
      <c r="GL70" s="116"/>
      <c r="GM70" s="116"/>
      <c r="GN70" s="116"/>
      <c r="GO70" s="116"/>
      <c r="GP70" s="116"/>
      <c r="GQ70" s="116"/>
      <c r="GR70" s="116"/>
      <c r="GS70" s="116"/>
      <c r="GT70" s="116"/>
      <c r="GU70" s="116"/>
      <c r="GV70" s="116"/>
      <c r="GW70" s="116"/>
      <c r="GX70" s="116"/>
      <c r="GY70" s="116"/>
      <c r="GZ70" s="116"/>
      <c r="HA70" s="116"/>
      <c r="HB70" s="116"/>
      <c r="HC70" s="116"/>
      <c r="HD70" s="116"/>
      <c r="HE70" s="116"/>
      <c r="HF70" s="116"/>
      <c r="HG70" s="116"/>
      <c r="HH70" s="116"/>
      <c r="HI70" s="116"/>
      <c r="HJ70" s="116"/>
      <c r="HK70" s="116"/>
      <c r="HL70" s="116"/>
      <c r="HM70" s="116"/>
      <c r="HN70" s="116"/>
      <c r="HO70" s="116"/>
      <c r="HP70" s="116"/>
      <c r="HQ70" s="116"/>
      <c r="HR70" s="116"/>
      <c r="HS70" s="116"/>
      <c r="HT70" s="116"/>
      <c r="HU70" s="116"/>
      <c r="HV70" s="116"/>
      <c r="HW70" s="116"/>
      <c r="HX70" s="116"/>
      <c r="HY70" s="116"/>
      <c r="HZ70" s="116"/>
      <c r="IA70" s="116"/>
      <c r="IB70" s="116"/>
      <c r="IC70" s="116"/>
      <c r="ID70" s="116"/>
      <c r="IE70" s="116"/>
      <c r="IF70" s="116"/>
      <c r="IG70" s="116"/>
      <c r="IH70" s="116"/>
      <c r="II70" s="116"/>
      <c r="IJ70" s="116"/>
      <c r="IK70" s="116"/>
      <c r="IL70" s="116"/>
      <c r="IM70" s="123"/>
      <c r="IN70" s="123"/>
      <c r="IO70" s="123"/>
      <c r="IP70" s="123"/>
    </row>
    <row r="71" spans="1:250" s="124" customFormat="1" ht="15" customHeight="1">
      <c r="A71" s="120" t="s">
        <v>906</v>
      </c>
      <c r="B71" s="11">
        <v>0</v>
      </c>
      <c r="C71" s="122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  <c r="DK71" s="116"/>
      <c r="DL71" s="116"/>
      <c r="DM71" s="116"/>
      <c r="DN71" s="116"/>
      <c r="DO71" s="116"/>
      <c r="DP71" s="116"/>
      <c r="DQ71" s="116"/>
      <c r="DR71" s="116"/>
      <c r="DS71" s="116"/>
      <c r="DT71" s="116"/>
      <c r="DU71" s="116"/>
      <c r="DV71" s="116"/>
      <c r="DW71" s="116"/>
      <c r="DX71" s="116"/>
      <c r="DY71" s="116"/>
      <c r="DZ71" s="116"/>
      <c r="EA71" s="116"/>
      <c r="EB71" s="116"/>
      <c r="EC71" s="116"/>
      <c r="ED71" s="116"/>
      <c r="EE71" s="116"/>
      <c r="EF71" s="116"/>
      <c r="EG71" s="116"/>
      <c r="EH71" s="116"/>
      <c r="EI71" s="116"/>
      <c r="EJ71" s="116"/>
      <c r="EK71" s="116"/>
      <c r="EL71" s="116"/>
      <c r="EM71" s="116"/>
      <c r="EN71" s="116"/>
      <c r="EO71" s="116"/>
      <c r="EP71" s="116"/>
      <c r="EQ71" s="116"/>
      <c r="ER71" s="116"/>
      <c r="ES71" s="116"/>
      <c r="ET71" s="116"/>
      <c r="EU71" s="116"/>
      <c r="EV71" s="116"/>
      <c r="EW71" s="116"/>
      <c r="EX71" s="116"/>
      <c r="EY71" s="116"/>
      <c r="EZ71" s="116"/>
      <c r="FA71" s="116"/>
      <c r="FB71" s="116"/>
      <c r="FC71" s="116"/>
      <c r="FD71" s="116"/>
      <c r="FE71" s="116"/>
      <c r="FF71" s="116"/>
      <c r="FG71" s="116"/>
      <c r="FH71" s="116"/>
      <c r="FI71" s="116"/>
      <c r="FJ71" s="116"/>
      <c r="FK71" s="116"/>
      <c r="FL71" s="116"/>
      <c r="FM71" s="116"/>
      <c r="FN71" s="116"/>
      <c r="FO71" s="116"/>
      <c r="FP71" s="116"/>
      <c r="FQ71" s="116"/>
      <c r="FR71" s="116"/>
      <c r="FS71" s="116"/>
      <c r="FT71" s="116"/>
      <c r="FU71" s="116"/>
      <c r="FV71" s="116"/>
      <c r="FW71" s="116"/>
      <c r="FX71" s="116"/>
      <c r="FY71" s="116"/>
      <c r="FZ71" s="116"/>
      <c r="GA71" s="116"/>
      <c r="GB71" s="116"/>
      <c r="GC71" s="116"/>
      <c r="GD71" s="116"/>
      <c r="GE71" s="116"/>
      <c r="GF71" s="116"/>
      <c r="GG71" s="116"/>
      <c r="GH71" s="116"/>
      <c r="GI71" s="116"/>
      <c r="GJ71" s="116"/>
      <c r="GK71" s="116"/>
      <c r="GL71" s="116"/>
      <c r="GM71" s="116"/>
      <c r="GN71" s="116"/>
      <c r="GO71" s="116"/>
      <c r="GP71" s="116"/>
      <c r="GQ71" s="116"/>
      <c r="GR71" s="116"/>
      <c r="GS71" s="116"/>
      <c r="GT71" s="116"/>
      <c r="GU71" s="116"/>
      <c r="GV71" s="116"/>
      <c r="GW71" s="116"/>
      <c r="GX71" s="116"/>
      <c r="GY71" s="116"/>
      <c r="GZ71" s="116"/>
      <c r="HA71" s="116"/>
      <c r="HB71" s="116"/>
      <c r="HC71" s="116"/>
      <c r="HD71" s="116"/>
      <c r="HE71" s="116"/>
      <c r="HF71" s="116"/>
      <c r="HG71" s="116"/>
      <c r="HH71" s="116"/>
      <c r="HI71" s="116"/>
      <c r="HJ71" s="116"/>
      <c r="HK71" s="116"/>
      <c r="HL71" s="116"/>
      <c r="HM71" s="116"/>
      <c r="HN71" s="116"/>
      <c r="HO71" s="116"/>
      <c r="HP71" s="116"/>
      <c r="HQ71" s="116"/>
      <c r="HR71" s="116"/>
      <c r="HS71" s="116"/>
      <c r="HT71" s="116"/>
      <c r="HU71" s="116"/>
      <c r="HV71" s="116"/>
      <c r="HW71" s="116"/>
      <c r="HX71" s="116"/>
      <c r="HY71" s="116"/>
      <c r="HZ71" s="116"/>
      <c r="IA71" s="116"/>
      <c r="IB71" s="116"/>
      <c r="IC71" s="116"/>
      <c r="ID71" s="116"/>
      <c r="IE71" s="116"/>
      <c r="IF71" s="116"/>
      <c r="IG71" s="116"/>
      <c r="IH71" s="116"/>
      <c r="II71" s="116"/>
      <c r="IJ71" s="116"/>
      <c r="IK71" s="116"/>
      <c r="IL71" s="116"/>
      <c r="IM71" s="123"/>
      <c r="IN71" s="123"/>
      <c r="IO71" s="123"/>
      <c r="IP71" s="123"/>
    </row>
    <row r="72" spans="1:250" s="124" customFormat="1" ht="15" customHeight="1">
      <c r="A72" s="120" t="s">
        <v>907</v>
      </c>
      <c r="B72" s="11">
        <v>0</v>
      </c>
      <c r="C72" s="122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  <c r="DK72" s="116"/>
      <c r="DL72" s="116"/>
      <c r="DM72" s="116"/>
      <c r="DN72" s="116"/>
      <c r="DO72" s="116"/>
      <c r="DP72" s="116"/>
      <c r="DQ72" s="116"/>
      <c r="DR72" s="116"/>
      <c r="DS72" s="116"/>
      <c r="DT72" s="116"/>
      <c r="DU72" s="116"/>
      <c r="DV72" s="116"/>
      <c r="DW72" s="116"/>
      <c r="DX72" s="116"/>
      <c r="DY72" s="116"/>
      <c r="DZ72" s="116"/>
      <c r="EA72" s="116"/>
      <c r="EB72" s="116"/>
      <c r="EC72" s="116"/>
      <c r="ED72" s="116"/>
      <c r="EE72" s="116"/>
      <c r="EF72" s="116"/>
      <c r="EG72" s="116"/>
      <c r="EH72" s="116"/>
      <c r="EI72" s="116"/>
      <c r="EJ72" s="116"/>
      <c r="EK72" s="116"/>
      <c r="EL72" s="116"/>
      <c r="EM72" s="116"/>
      <c r="EN72" s="116"/>
      <c r="EO72" s="116"/>
      <c r="EP72" s="116"/>
      <c r="EQ72" s="116"/>
      <c r="ER72" s="116"/>
      <c r="ES72" s="116"/>
      <c r="ET72" s="116"/>
      <c r="EU72" s="116"/>
      <c r="EV72" s="116"/>
      <c r="EW72" s="116"/>
      <c r="EX72" s="116"/>
      <c r="EY72" s="116"/>
      <c r="EZ72" s="116"/>
      <c r="FA72" s="116"/>
      <c r="FB72" s="116"/>
      <c r="FC72" s="116"/>
      <c r="FD72" s="116"/>
      <c r="FE72" s="116"/>
      <c r="FF72" s="116"/>
      <c r="FG72" s="116"/>
      <c r="FH72" s="116"/>
      <c r="FI72" s="116"/>
      <c r="FJ72" s="116"/>
      <c r="FK72" s="116"/>
      <c r="FL72" s="116"/>
      <c r="FM72" s="116"/>
      <c r="FN72" s="116"/>
      <c r="FO72" s="116"/>
      <c r="FP72" s="116"/>
      <c r="FQ72" s="116"/>
      <c r="FR72" s="116"/>
      <c r="FS72" s="116"/>
      <c r="FT72" s="116"/>
      <c r="FU72" s="116"/>
      <c r="FV72" s="116"/>
      <c r="FW72" s="116"/>
      <c r="FX72" s="116"/>
      <c r="FY72" s="116"/>
      <c r="FZ72" s="116"/>
      <c r="GA72" s="116"/>
      <c r="GB72" s="116"/>
      <c r="GC72" s="116"/>
      <c r="GD72" s="116"/>
      <c r="GE72" s="116"/>
      <c r="GF72" s="116"/>
      <c r="GG72" s="116"/>
      <c r="GH72" s="116"/>
      <c r="GI72" s="116"/>
      <c r="GJ72" s="116"/>
      <c r="GK72" s="116"/>
      <c r="GL72" s="116"/>
      <c r="GM72" s="116"/>
      <c r="GN72" s="116"/>
      <c r="GO72" s="116"/>
      <c r="GP72" s="116"/>
      <c r="GQ72" s="116"/>
      <c r="GR72" s="116"/>
      <c r="GS72" s="116"/>
      <c r="GT72" s="116"/>
      <c r="GU72" s="116"/>
      <c r="GV72" s="116"/>
      <c r="GW72" s="116"/>
      <c r="GX72" s="116"/>
      <c r="GY72" s="116"/>
      <c r="GZ72" s="116"/>
      <c r="HA72" s="116"/>
      <c r="HB72" s="116"/>
      <c r="HC72" s="116"/>
      <c r="HD72" s="116"/>
      <c r="HE72" s="116"/>
      <c r="HF72" s="116"/>
      <c r="HG72" s="116"/>
      <c r="HH72" s="116"/>
      <c r="HI72" s="116"/>
      <c r="HJ72" s="116"/>
      <c r="HK72" s="116"/>
      <c r="HL72" s="116"/>
      <c r="HM72" s="116"/>
      <c r="HN72" s="116"/>
      <c r="HO72" s="116"/>
      <c r="HP72" s="116"/>
      <c r="HQ72" s="116"/>
      <c r="HR72" s="116"/>
      <c r="HS72" s="116"/>
      <c r="HT72" s="116"/>
      <c r="HU72" s="116"/>
      <c r="HV72" s="116"/>
      <c r="HW72" s="116"/>
      <c r="HX72" s="116"/>
      <c r="HY72" s="116"/>
      <c r="HZ72" s="116"/>
      <c r="IA72" s="116"/>
      <c r="IB72" s="116"/>
      <c r="IC72" s="116"/>
      <c r="ID72" s="116"/>
      <c r="IE72" s="116"/>
      <c r="IF72" s="116"/>
      <c r="IG72" s="116"/>
      <c r="IH72" s="116"/>
      <c r="II72" s="116"/>
      <c r="IJ72" s="116"/>
      <c r="IK72" s="116"/>
      <c r="IL72" s="116"/>
      <c r="IM72" s="123"/>
      <c r="IN72" s="123"/>
      <c r="IO72" s="123"/>
      <c r="IP72" s="123"/>
    </row>
    <row r="73" spans="1:250" s="124" customFormat="1" ht="15" customHeight="1">
      <c r="A73" s="120" t="s">
        <v>908</v>
      </c>
      <c r="B73" s="11">
        <v>0</v>
      </c>
      <c r="C73" s="122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  <c r="DK73" s="116"/>
      <c r="DL73" s="116"/>
      <c r="DM73" s="116"/>
      <c r="DN73" s="116"/>
      <c r="DO73" s="116"/>
      <c r="DP73" s="116"/>
      <c r="DQ73" s="116"/>
      <c r="DR73" s="116"/>
      <c r="DS73" s="116"/>
      <c r="DT73" s="116"/>
      <c r="DU73" s="116"/>
      <c r="DV73" s="116"/>
      <c r="DW73" s="116"/>
      <c r="DX73" s="116"/>
      <c r="DY73" s="116"/>
      <c r="DZ73" s="116"/>
      <c r="EA73" s="116"/>
      <c r="EB73" s="116"/>
      <c r="EC73" s="116"/>
      <c r="ED73" s="116"/>
      <c r="EE73" s="116"/>
      <c r="EF73" s="116"/>
      <c r="EG73" s="116"/>
      <c r="EH73" s="116"/>
      <c r="EI73" s="116"/>
      <c r="EJ73" s="116"/>
      <c r="EK73" s="116"/>
      <c r="EL73" s="116"/>
      <c r="EM73" s="116"/>
      <c r="EN73" s="116"/>
      <c r="EO73" s="116"/>
      <c r="EP73" s="116"/>
      <c r="EQ73" s="116"/>
      <c r="ER73" s="116"/>
      <c r="ES73" s="116"/>
      <c r="ET73" s="116"/>
      <c r="EU73" s="116"/>
      <c r="EV73" s="116"/>
      <c r="EW73" s="116"/>
      <c r="EX73" s="116"/>
      <c r="EY73" s="116"/>
      <c r="EZ73" s="116"/>
      <c r="FA73" s="116"/>
      <c r="FB73" s="116"/>
      <c r="FC73" s="116"/>
      <c r="FD73" s="116"/>
      <c r="FE73" s="116"/>
      <c r="FF73" s="116"/>
      <c r="FG73" s="116"/>
      <c r="FH73" s="116"/>
      <c r="FI73" s="116"/>
      <c r="FJ73" s="116"/>
      <c r="FK73" s="116"/>
      <c r="FL73" s="116"/>
      <c r="FM73" s="116"/>
      <c r="FN73" s="116"/>
      <c r="FO73" s="116"/>
      <c r="FP73" s="116"/>
      <c r="FQ73" s="116"/>
      <c r="FR73" s="116"/>
      <c r="FS73" s="116"/>
      <c r="FT73" s="116"/>
      <c r="FU73" s="116"/>
      <c r="FV73" s="116"/>
      <c r="FW73" s="116"/>
      <c r="FX73" s="116"/>
      <c r="FY73" s="116"/>
      <c r="FZ73" s="116"/>
      <c r="GA73" s="116"/>
      <c r="GB73" s="116"/>
      <c r="GC73" s="116"/>
      <c r="GD73" s="116"/>
      <c r="GE73" s="116"/>
      <c r="GF73" s="116"/>
      <c r="GG73" s="116"/>
      <c r="GH73" s="116"/>
      <c r="GI73" s="116"/>
      <c r="GJ73" s="116"/>
      <c r="GK73" s="116"/>
      <c r="GL73" s="116"/>
      <c r="GM73" s="116"/>
      <c r="GN73" s="116"/>
      <c r="GO73" s="116"/>
      <c r="GP73" s="116"/>
      <c r="GQ73" s="116"/>
      <c r="GR73" s="116"/>
      <c r="GS73" s="116"/>
      <c r="GT73" s="116"/>
      <c r="GU73" s="116"/>
      <c r="GV73" s="116"/>
      <c r="GW73" s="116"/>
      <c r="GX73" s="116"/>
      <c r="GY73" s="116"/>
      <c r="GZ73" s="116"/>
      <c r="HA73" s="116"/>
      <c r="HB73" s="116"/>
      <c r="HC73" s="116"/>
      <c r="HD73" s="116"/>
      <c r="HE73" s="116"/>
      <c r="HF73" s="116"/>
      <c r="HG73" s="116"/>
      <c r="HH73" s="116"/>
      <c r="HI73" s="116"/>
      <c r="HJ73" s="116"/>
      <c r="HK73" s="116"/>
      <c r="HL73" s="116"/>
      <c r="HM73" s="116"/>
      <c r="HN73" s="116"/>
      <c r="HO73" s="116"/>
      <c r="HP73" s="116"/>
      <c r="HQ73" s="116"/>
      <c r="HR73" s="116"/>
      <c r="HS73" s="116"/>
      <c r="HT73" s="116"/>
      <c r="HU73" s="116"/>
      <c r="HV73" s="116"/>
      <c r="HW73" s="116"/>
      <c r="HX73" s="116"/>
      <c r="HY73" s="116"/>
      <c r="HZ73" s="116"/>
      <c r="IA73" s="116"/>
      <c r="IB73" s="116"/>
      <c r="IC73" s="116"/>
      <c r="ID73" s="116"/>
      <c r="IE73" s="116"/>
      <c r="IF73" s="116"/>
      <c r="IG73" s="116"/>
      <c r="IH73" s="116"/>
      <c r="II73" s="116"/>
      <c r="IJ73" s="116"/>
      <c r="IK73" s="116"/>
      <c r="IL73" s="116"/>
      <c r="IM73" s="123"/>
      <c r="IN73" s="123"/>
      <c r="IO73" s="123"/>
      <c r="IP73" s="123"/>
    </row>
    <row r="74" spans="1:250" s="124" customFormat="1" ht="15" customHeight="1">
      <c r="A74" s="120" t="s">
        <v>117</v>
      </c>
      <c r="B74" s="11">
        <v>0</v>
      </c>
      <c r="C74" s="122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  <c r="DK74" s="116"/>
      <c r="DL74" s="116"/>
      <c r="DM74" s="116"/>
      <c r="DN74" s="116"/>
      <c r="DO74" s="116"/>
      <c r="DP74" s="116"/>
      <c r="DQ74" s="116"/>
      <c r="DR74" s="116"/>
      <c r="DS74" s="116"/>
      <c r="DT74" s="116"/>
      <c r="DU74" s="116"/>
      <c r="DV74" s="116"/>
      <c r="DW74" s="116"/>
      <c r="DX74" s="116"/>
      <c r="DY74" s="116"/>
      <c r="DZ74" s="116"/>
      <c r="EA74" s="116"/>
      <c r="EB74" s="116"/>
      <c r="EC74" s="116"/>
      <c r="ED74" s="116"/>
      <c r="EE74" s="116"/>
      <c r="EF74" s="116"/>
      <c r="EG74" s="116"/>
      <c r="EH74" s="116"/>
      <c r="EI74" s="116"/>
      <c r="EJ74" s="116"/>
      <c r="EK74" s="116"/>
      <c r="EL74" s="116"/>
      <c r="EM74" s="116"/>
      <c r="EN74" s="116"/>
      <c r="EO74" s="116"/>
      <c r="EP74" s="116"/>
      <c r="EQ74" s="116"/>
      <c r="ER74" s="116"/>
      <c r="ES74" s="116"/>
      <c r="ET74" s="116"/>
      <c r="EU74" s="116"/>
      <c r="EV74" s="116"/>
      <c r="EW74" s="116"/>
      <c r="EX74" s="116"/>
      <c r="EY74" s="116"/>
      <c r="EZ74" s="116"/>
      <c r="FA74" s="116"/>
      <c r="FB74" s="116"/>
      <c r="FC74" s="116"/>
      <c r="FD74" s="116"/>
      <c r="FE74" s="116"/>
      <c r="FF74" s="116"/>
      <c r="FG74" s="116"/>
      <c r="FH74" s="116"/>
      <c r="FI74" s="116"/>
      <c r="FJ74" s="116"/>
      <c r="FK74" s="116"/>
      <c r="FL74" s="116"/>
      <c r="FM74" s="116"/>
      <c r="FN74" s="116"/>
      <c r="FO74" s="116"/>
      <c r="FP74" s="116"/>
      <c r="FQ74" s="116"/>
      <c r="FR74" s="116"/>
      <c r="FS74" s="116"/>
      <c r="FT74" s="116"/>
      <c r="FU74" s="116"/>
      <c r="FV74" s="116"/>
      <c r="FW74" s="116"/>
      <c r="FX74" s="116"/>
      <c r="FY74" s="116"/>
      <c r="FZ74" s="116"/>
      <c r="GA74" s="116"/>
      <c r="GB74" s="116"/>
      <c r="GC74" s="116"/>
      <c r="GD74" s="116"/>
      <c r="GE74" s="116"/>
      <c r="GF74" s="116"/>
      <c r="GG74" s="116"/>
      <c r="GH74" s="116"/>
      <c r="GI74" s="116"/>
      <c r="GJ74" s="116"/>
      <c r="GK74" s="116"/>
      <c r="GL74" s="116"/>
      <c r="GM74" s="116"/>
      <c r="GN74" s="116"/>
      <c r="GO74" s="116"/>
      <c r="GP74" s="116"/>
      <c r="GQ74" s="116"/>
      <c r="GR74" s="116"/>
      <c r="GS74" s="116"/>
      <c r="GT74" s="116"/>
      <c r="GU74" s="116"/>
      <c r="GV74" s="116"/>
      <c r="GW74" s="116"/>
      <c r="GX74" s="116"/>
      <c r="GY74" s="116"/>
      <c r="GZ74" s="116"/>
      <c r="HA74" s="116"/>
      <c r="HB74" s="116"/>
      <c r="HC74" s="116"/>
      <c r="HD74" s="116"/>
      <c r="HE74" s="116"/>
      <c r="HF74" s="116"/>
      <c r="HG74" s="116"/>
      <c r="HH74" s="116"/>
      <c r="HI74" s="116"/>
      <c r="HJ74" s="116"/>
      <c r="HK74" s="116"/>
      <c r="HL74" s="116"/>
      <c r="HM74" s="116"/>
      <c r="HN74" s="116"/>
      <c r="HO74" s="116"/>
      <c r="HP74" s="116"/>
      <c r="HQ74" s="116"/>
      <c r="HR74" s="116"/>
      <c r="HS74" s="116"/>
      <c r="HT74" s="116"/>
      <c r="HU74" s="116"/>
      <c r="HV74" s="116"/>
      <c r="HW74" s="116"/>
      <c r="HX74" s="116"/>
      <c r="HY74" s="116"/>
      <c r="HZ74" s="116"/>
      <c r="IA74" s="116"/>
      <c r="IB74" s="116"/>
      <c r="IC74" s="116"/>
      <c r="ID74" s="116"/>
      <c r="IE74" s="116"/>
      <c r="IF74" s="116"/>
      <c r="IG74" s="116"/>
      <c r="IH74" s="116"/>
      <c r="II74" s="116"/>
      <c r="IJ74" s="116"/>
      <c r="IK74" s="116"/>
      <c r="IL74" s="116"/>
      <c r="IM74" s="123"/>
      <c r="IN74" s="123"/>
      <c r="IO74" s="123"/>
      <c r="IP74" s="123"/>
    </row>
    <row r="75" spans="1:250" s="124" customFormat="1" ht="15" customHeight="1">
      <c r="A75" s="120" t="s">
        <v>905</v>
      </c>
      <c r="B75" s="11">
        <v>0</v>
      </c>
      <c r="C75" s="122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  <c r="DK75" s="116"/>
      <c r="DL75" s="116"/>
      <c r="DM75" s="116"/>
      <c r="DN75" s="116"/>
      <c r="DO75" s="116"/>
      <c r="DP75" s="116"/>
      <c r="DQ75" s="116"/>
      <c r="DR75" s="116"/>
      <c r="DS75" s="116"/>
      <c r="DT75" s="116"/>
      <c r="DU75" s="116"/>
      <c r="DV75" s="116"/>
      <c r="DW75" s="116"/>
      <c r="DX75" s="116"/>
      <c r="DY75" s="116"/>
      <c r="DZ75" s="116"/>
      <c r="EA75" s="116"/>
      <c r="EB75" s="116"/>
      <c r="EC75" s="116"/>
      <c r="ED75" s="116"/>
      <c r="EE75" s="116"/>
      <c r="EF75" s="116"/>
      <c r="EG75" s="116"/>
      <c r="EH75" s="116"/>
      <c r="EI75" s="116"/>
      <c r="EJ75" s="116"/>
      <c r="EK75" s="116"/>
      <c r="EL75" s="116"/>
      <c r="EM75" s="116"/>
      <c r="EN75" s="116"/>
      <c r="EO75" s="116"/>
      <c r="EP75" s="116"/>
      <c r="EQ75" s="116"/>
      <c r="ER75" s="116"/>
      <c r="ES75" s="116"/>
      <c r="ET75" s="116"/>
      <c r="EU75" s="116"/>
      <c r="EV75" s="116"/>
      <c r="EW75" s="116"/>
      <c r="EX75" s="116"/>
      <c r="EY75" s="116"/>
      <c r="EZ75" s="116"/>
      <c r="FA75" s="116"/>
      <c r="FB75" s="116"/>
      <c r="FC75" s="116"/>
      <c r="FD75" s="116"/>
      <c r="FE75" s="116"/>
      <c r="FF75" s="116"/>
      <c r="FG75" s="116"/>
      <c r="FH75" s="116"/>
      <c r="FI75" s="116"/>
      <c r="FJ75" s="116"/>
      <c r="FK75" s="116"/>
      <c r="FL75" s="116"/>
      <c r="FM75" s="116"/>
      <c r="FN75" s="116"/>
      <c r="FO75" s="116"/>
      <c r="FP75" s="116"/>
      <c r="FQ75" s="116"/>
      <c r="FR75" s="116"/>
      <c r="FS75" s="116"/>
      <c r="FT75" s="116"/>
      <c r="FU75" s="116"/>
      <c r="FV75" s="116"/>
      <c r="FW75" s="116"/>
      <c r="FX75" s="116"/>
      <c r="FY75" s="116"/>
      <c r="FZ75" s="116"/>
      <c r="GA75" s="116"/>
      <c r="GB75" s="116"/>
      <c r="GC75" s="116"/>
      <c r="GD75" s="116"/>
      <c r="GE75" s="116"/>
      <c r="GF75" s="116"/>
      <c r="GG75" s="116"/>
      <c r="GH75" s="116"/>
      <c r="GI75" s="116"/>
      <c r="GJ75" s="116"/>
      <c r="GK75" s="116"/>
      <c r="GL75" s="116"/>
      <c r="GM75" s="116"/>
      <c r="GN75" s="116"/>
      <c r="GO75" s="116"/>
      <c r="GP75" s="116"/>
      <c r="GQ75" s="116"/>
      <c r="GR75" s="116"/>
      <c r="GS75" s="116"/>
      <c r="GT75" s="116"/>
      <c r="GU75" s="116"/>
      <c r="GV75" s="116"/>
      <c r="GW75" s="116"/>
      <c r="GX75" s="116"/>
      <c r="GY75" s="116"/>
      <c r="GZ75" s="116"/>
      <c r="HA75" s="116"/>
      <c r="HB75" s="116"/>
      <c r="HC75" s="116"/>
      <c r="HD75" s="116"/>
      <c r="HE75" s="116"/>
      <c r="HF75" s="116"/>
      <c r="HG75" s="116"/>
      <c r="HH75" s="116"/>
      <c r="HI75" s="116"/>
      <c r="HJ75" s="116"/>
      <c r="HK75" s="116"/>
      <c r="HL75" s="116"/>
      <c r="HM75" s="116"/>
      <c r="HN75" s="116"/>
      <c r="HO75" s="116"/>
      <c r="HP75" s="116"/>
      <c r="HQ75" s="116"/>
      <c r="HR75" s="116"/>
      <c r="HS75" s="116"/>
      <c r="HT75" s="116"/>
      <c r="HU75" s="116"/>
      <c r="HV75" s="116"/>
      <c r="HW75" s="116"/>
      <c r="HX75" s="116"/>
      <c r="HY75" s="116"/>
      <c r="HZ75" s="116"/>
      <c r="IA75" s="116"/>
      <c r="IB75" s="116"/>
      <c r="IC75" s="116"/>
      <c r="ID75" s="116"/>
      <c r="IE75" s="116"/>
      <c r="IF75" s="116"/>
      <c r="IG75" s="116"/>
      <c r="IH75" s="116"/>
      <c r="II75" s="116"/>
      <c r="IJ75" s="116"/>
      <c r="IK75" s="116"/>
      <c r="IL75" s="116"/>
      <c r="IM75" s="123"/>
      <c r="IN75" s="123"/>
      <c r="IO75" s="123"/>
      <c r="IP75" s="123"/>
    </row>
    <row r="76" spans="1:250" s="124" customFormat="1" ht="15" customHeight="1">
      <c r="A76" s="120" t="s">
        <v>909</v>
      </c>
      <c r="B76" s="11">
        <v>0</v>
      </c>
      <c r="C76" s="122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  <c r="DK76" s="116"/>
      <c r="DL76" s="116"/>
      <c r="DM76" s="116"/>
      <c r="DN76" s="116"/>
      <c r="DO76" s="116"/>
      <c r="DP76" s="116"/>
      <c r="DQ76" s="116"/>
      <c r="DR76" s="116"/>
      <c r="DS76" s="116"/>
      <c r="DT76" s="116"/>
      <c r="DU76" s="116"/>
      <c r="DV76" s="116"/>
      <c r="DW76" s="116"/>
      <c r="DX76" s="116"/>
      <c r="DY76" s="116"/>
      <c r="DZ76" s="116"/>
      <c r="EA76" s="116"/>
      <c r="EB76" s="116"/>
      <c r="EC76" s="116"/>
      <c r="ED76" s="116"/>
      <c r="EE76" s="116"/>
      <c r="EF76" s="116"/>
      <c r="EG76" s="116"/>
      <c r="EH76" s="116"/>
      <c r="EI76" s="116"/>
      <c r="EJ76" s="116"/>
      <c r="EK76" s="116"/>
      <c r="EL76" s="116"/>
      <c r="EM76" s="116"/>
      <c r="EN76" s="116"/>
      <c r="EO76" s="116"/>
      <c r="EP76" s="116"/>
      <c r="EQ76" s="116"/>
      <c r="ER76" s="116"/>
      <c r="ES76" s="116"/>
      <c r="ET76" s="116"/>
      <c r="EU76" s="116"/>
      <c r="EV76" s="116"/>
      <c r="EW76" s="116"/>
      <c r="EX76" s="116"/>
      <c r="EY76" s="116"/>
      <c r="EZ76" s="116"/>
      <c r="FA76" s="116"/>
      <c r="FB76" s="116"/>
      <c r="FC76" s="116"/>
      <c r="FD76" s="116"/>
      <c r="FE76" s="116"/>
      <c r="FF76" s="116"/>
      <c r="FG76" s="116"/>
      <c r="FH76" s="116"/>
      <c r="FI76" s="116"/>
      <c r="FJ76" s="116"/>
      <c r="FK76" s="116"/>
      <c r="FL76" s="116"/>
      <c r="FM76" s="116"/>
      <c r="FN76" s="116"/>
      <c r="FO76" s="116"/>
      <c r="FP76" s="116"/>
      <c r="FQ76" s="116"/>
      <c r="FR76" s="116"/>
      <c r="FS76" s="116"/>
      <c r="FT76" s="116"/>
      <c r="FU76" s="116"/>
      <c r="FV76" s="116"/>
      <c r="FW76" s="116"/>
      <c r="FX76" s="116"/>
      <c r="FY76" s="116"/>
      <c r="FZ76" s="116"/>
      <c r="GA76" s="116"/>
      <c r="GB76" s="116"/>
      <c r="GC76" s="116"/>
      <c r="GD76" s="116"/>
      <c r="GE76" s="116"/>
      <c r="GF76" s="116"/>
      <c r="GG76" s="116"/>
      <c r="GH76" s="116"/>
      <c r="GI76" s="116"/>
      <c r="GJ76" s="116"/>
      <c r="GK76" s="116"/>
      <c r="GL76" s="116"/>
      <c r="GM76" s="116"/>
      <c r="GN76" s="116"/>
      <c r="GO76" s="116"/>
      <c r="GP76" s="116"/>
      <c r="GQ76" s="116"/>
      <c r="GR76" s="116"/>
      <c r="GS76" s="116"/>
      <c r="GT76" s="116"/>
      <c r="GU76" s="116"/>
      <c r="GV76" s="116"/>
      <c r="GW76" s="116"/>
      <c r="GX76" s="116"/>
      <c r="GY76" s="116"/>
      <c r="GZ76" s="116"/>
      <c r="HA76" s="116"/>
      <c r="HB76" s="116"/>
      <c r="HC76" s="116"/>
      <c r="HD76" s="116"/>
      <c r="HE76" s="116"/>
      <c r="HF76" s="116"/>
      <c r="HG76" s="116"/>
      <c r="HH76" s="116"/>
      <c r="HI76" s="116"/>
      <c r="HJ76" s="116"/>
      <c r="HK76" s="116"/>
      <c r="HL76" s="116"/>
      <c r="HM76" s="116"/>
      <c r="HN76" s="116"/>
      <c r="HO76" s="116"/>
      <c r="HP76" s="116"/>
      <c r="HQ76" s="116"/>
      <c r="HR76" s="116"/>
      <c r="HS76" s="116"/>
      <c r="HT76" s="116"/>
      <c r="HU76" s="116"/>
      <c r="HV76" s="116"/>
      <c r="HW76" s="116"/>
      <c r="HX76" s="116"/>
      <c r="HY76" s="116"/>
      <c r="HZ76" s="116"/>
      <c r="IA76" s="116"/>
      <c r="IB76" s="116"/>
      <c r="IC76" s="116"/>
      <c r="ID76" s="116"/>
      <c r="IE76" s="116"/>
      <c r="IF76" s="116"/>
      <c r="IG76" s="116"/>
      <c r="IH76" s="116"/>
      <c r="II76" s="116"/>
      <c r="IJ76" s="116"/>
      <c r="IK76" s="116"/>
      <c r="IL76" s="116"/>
      <c r="IM76" s="123"/>
      <c r="IN76" s="123"/>
      <c r="IO76" s="123"/>
      <c r="IP76" s="123"/>
    </row>
    <row r="77" spans="1:250" s="124" customFormat="1" ht="15" customHeight="1">
      <c r="A77" s="120" t="s">
        <v>910</v>
      </c>
      <c r="B77" s="11">
        <v>0</v>
      </c>
      <c r="C77" s="122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  <c r="DK77" s="116"/>
      <c r="DL77" s="116"/>
      <c r="DM77" s="116"/>
      <c r="DN77" s="116"/>
      <c r="DO77" s="116"/>
      <c r="DP77" s="116"/>
      <c r="DQ77" s="116"/>
      <c r="DR77" s="116"/>
      <c r="DS77" s="116"/>
      <c r="DT77" s="116"/>
      <c r="DU77" s="116"/>
      <c r="DV77" s="116"/>
      <c r="DW77" s="116"/>
      <c r="DX77" s="116"/>
      <c r="DY77" s="116"/>
      <c r="DZ77" s="116"/>
      <c r="EA77" s="116"/>
      <c r="EB77" s="116"/>
      <c r="EC77" s="116"/>
      <c r="ED77" s="116"/>
      <c r="EE77" s="116"/>
      <c r="EF77" s="116"/>
      <c r="EG77" s="116"/>
      <c r="EH77" s="116"/>
      <c r="EI77" s="116"/>
      <c r="EJ77" s="116"/>
      <c r="EK77" s="116"/>
      <c r="EL77" s="116"/>
      <c r="EM77" s="116"/>
      <c r="EN77" s="116"/>
      <c r="EO77" s="116"/>
      <c r="EP77" s="116"/>
      <c r="EQ77" s="116"/>
      <c r="ER77" s="116"/>
      <c r="ES77" s="116"/>
      <c r="ET77" s="116"/>
      <c r="EU77" s="116"/>
      <c r="EV77" s="116"/>
      <c r="EW77" s="116"/>
      <c r="EX77" s="116"/>
      <c r="EY77" s="116"/>
      <c r="EZ77" s="116"/>
      <c r="FA77" s="116"/>
      <c r="FB77" s="116"/>
      <c r="FC77" s="116"/>
      <c r="FD77" s="116"/>
      <c r="FE77" s="116"/>
      <c r="FF77" s="116"/>
      <c r="FG77" s="116"/>
      <c r="FH77" s="116"/>
      <c r="FI77" s="116"/>
      <c r="FJ77" s="116"/>
      <c r="FK77" s="116"/>
      <c r="FL77" s="116"/>
      <c r="FM77" s="116"/>
      <c r="FN77" s="116"/>
      <c r="FO77" s="116"/>
      <c r="FP77" s="116"/>
      <c r="FQ77" s="116"/>
      <c r="FR77" s="116"/>
      <c r="FS77" s="116"/>
      <c r="FT77" s="116"/>
      <c r="FU77" s="116"/>
      <c r="FV77" s="116"/>
      <c r="FW77" s="116"/>
      <c r="FX77" s="116"/>
      <c r="FY77" s="116"/>
      <c r="FZ77" s="116"/>
      <c r="GA77" s="116"/>
      <c r="GB77" s="116"/>
      <c r="GC77" s="116"/>
      <c r="GD77" s="116"/>
      <c r="GE77" s="116"/>
      <c r="GF77" s="116"/>
      <c r="GG77" s="116"/>
      <c r="GH77" s="116"/>
      <c r="GI77" s="116"/>
      <c r="GJ77" s="116"/>
      <c r="GK77" s="116"/>
      <c r="GL77" s="116"/>
      <c r="GM77" s="116"/>
      <c r="GN77" s="116"/>
      <c r="GO77" s="116"/>
      <c r="GP77" s="116"/>
      <c r="GQ77" s="116"/>
      <c r="GR77" s="116"/>
      <c r="GS77" s="116"/>
      <c r="GT77" s="116"/>
      <c r="GU77" s="116"/>
      <c r="GV77" s="116"/>
      <c r="GW77" s="116"/>
      <c r="GX77" s="116"/>
      <c r="GY77" s="116"/>
      <c r="GZ77" s="116"/>
      <c r="HA77" s="116"/>
      <c r="HB77" s="116"/>
      <c r="HC77" s="116"/>
      <c r="HD77" s="116"/>
      <c r="HE77" s="116"/>
      <c r="HF77" s="116"/>
      <c r="HG77" s="116"/>
      <c r="HH77" s="116"/>
      <c r="HI77" s="116"/>
      <c r="HJ77" s="116"/>
      <c r="HK77" s="116"/>
      <c r="HL77" s="116"/>
      <c r="HM77" s="116"/>
      <c r="HN77" s="116"/>
      <c r="HO77" s="116"/>
      <c r="HP77" s="116"/>
      <c r="HQ77" s="116"/>
      <c r="HR77" s="116"/>
      <c r="HS77" s="116"/>
      <c r="HT77" s="116"/>
      <c r="HU77" s="116"/>
      <c r="HV77" s="116"/>
      <c r="HW77" s="116"/>
      <c r="HX77" s="116"/>
      <c r="HY77" s="116"/>
      <c r="HZ77" s="116"/>
      <c r="IA77" s="116"/>
      <c r="IB77" s="116"/>
      <c r="IC77" s="116"/>
      <c r="ID77" s="116"/>
      <c r="IE77" s="116"/>
      <c r="IF77" s="116"/>
      <c r="IG77" s="116"/>
      <c r="IH77" s="116"/>
      <c r="II77" s="116"/>
      <c r="IJ77" s="116"/>
      <c r="IK77" s="116"/>
      <c r="IL77" s="116"/>
      <c r="IM77" s="123"/>
      <c r="IN77" s="123"/>
      <c r="IO77" s="123"/>
      <c r="IP77" s="123"/>
    </row>
    <row r="78" spans="1:250" s="124" customFormat="1" ht="15" customHeight="1">
      <c r="A78" s="120" t="s">
        <v>911</v>
      </c>
      <c r="B78" s="11">
        <v>500</v>
      </c>
      <c r="C78" s="122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  <c r="DK78" s="116"/>
      <c r="DL78" s="116"/>
      <c r="DM78" s="116"/>
      <c r="DN78" s="116"/>
      <c r="DO78" s="116"/>
      <c r="DP78" s="116"/>
      <c r="DQ78" s="116"/>
      <c r="DR78" s="116"/>
      <c r="DS78" s="116"/>
      <c r="DT78" s="116"/>
      <c r="DU78" s="116"/>
      <c r="DV78" s="116"/>
      <c r="DW78" s="116"/>
      <c r="DX78" s="116"/>
      <c r="DY78" s="116"/>
      <c r="DZ78" s="116"/>
      <c r="EA78" s="116"/>
      <c r="EB78" s="116"/>
      <c r="EC78" s="116"/>
      <c r="ED78" s="116"/>
      <c r="EE78" s="116"/>
      <c r="EF78" s="116"/>
      <c r="EG78" s="116"/>
      <c r="EH78" s="116"/>
      <c r="EI78" s="116"/>
      <c r="EJ78" s="116"/>
      <c r="EK78" s="116"/>
      <c r="EL78" s="116"/>
      <c r="EM78" s="116"/>
      <c r="EN78" s="116"/>
      <c r="EO78" s="116"/>
      <c r="EP78" s="116"/>
      <c r="EQ78" s="116"/>
      <c r="ER78" s="116"/>
      <c r="ES78" s="116"/>
      <c r="ET78" s="116"/>
      <c r="EU78" s="116"/>
      <c r="EV78" s="116"/>
      <c r="EW78" s="116"/>
      <c r="EX78" s="116"/>
      <c r="EY78" s="116"/>
      <c r="EZ78" s="116"/>
      <c r="FA78" s="116"/>
      <c r="FB78" s="116"/>
      <c r="FC78" s="116"/>
      <c r="FD78" s="116"/>
      <c r="FE78" s="116"/>
      <c r="FF78" s="116"/>
      <c r="FG78" s="116"/>
      <c r="FH78" s="116"/>
      <c r="FI78" s="116"/>
      <c r="FJ78" s="116"/>
      <c r="FK78" s="116"/>
      <c r="FL78" s="116"/>
      <c r="FM78" s="116"/>
      <c r="FN78" s="116"/>
      <c r="FO78" s="116"/>
      <c r="FP78" s="116"/>
      <c r="FQ78" s="116"/>
      <c r="FR78" s="116"/>
      <c r="FS78" s="116"/>
      <c r="FT78" s="116"/>
      <c r="FU78" s="116"/>
      <c r="FV78" s="116"/>
      <c r="FW78" s="116"/>
      <c r="FX78" s="116"/>
      <c r="FY78" s="116"/>
      <c r="FZ78" s="116"/>
      <c r="GA78" s="116"/>
      <c r="GB78" s="116"/>
      <c r="GC78" s="116"/>
      <c r="GD78" s="116"/>
      <c r="GE78" s="116"/>
      <c r="GF78" s="116"/>
      <c r="GG78" s="116"/>
      <c r="GH78" s="116"/>
      <c r="GI78" s="116"/>
      <c r="GJ78" s="116"/>
      <c r="GK78" s="116"/>
      <c r="GL78" s="116"/>
      <c r="GM78" s="116"/>
      <c r="GN78" s="116"/>
      <c r="GO78" s="116"/>
      <c r="GP78" s="116"/>
      <c r="GQ78" s="116"/>
      <c r="GR78" s="116"/>
      <c r="GS78" s="116"/>
      <c r="GT78" s="116"/>
      <c r="GU78" s="116"/>
      <c r="GV78" s="116"/>
      <c r="GW78" s="116"/>
      <c r="GX78" s="116"/>
      <c r="GY78" s="116"/>
      <c r="GZ78" s="116"/>
      <c r="HA78" s="116"/>
      <c r="HB78" s="116"/>
      <c r="HC78" s="116"/>
      <c r="HD78" s="116"/>
      <c r="HE78" s="116"/>
      <c r="HF78" s="116"/>
      <c r="HG78" s="116"/>
      <c r="HH78" s="116"/>
      <c r="HI78" s="116"/>
      <c r="HJ78" s="116"/>
      <c r="HK78" s="116"/>
      <c r="HL78" s="116"/>
      <c r="HM78" s="116"/>
      <c r="HN78" s="116"/>
      <c r="HO78" s="116"/>
      <c r="HP78" s="116"/>
      <c r="HQ78" s="116"/>
      <c r="HR78" s="116"/>
      <c r="HS78" s="116"/>
      <c r="HT78" s="116"/>
      <c r="HU78" s="116"/>
      <c r="HV78" s="116"/>
      <c r="HW78" s="116"/>
      <c r="HX78" s="116"/>
      <c r="HY78" s="116"/>
      <c r="HZ78" s="116"/>
      <c r="IA78" s="116"/>
      <c r="IB78" s="116"/>
      <c r="IC78" s="116"/>
      <c r="ID78" s="116"/>
      <c r="IE78" s="116"/>
      <c r="IF78" s="116"/>
      <c r="IG78" s="116"/>
      <c r="IH78" s="116"/>
      <c r="II78" s="116"/>
      <c r="IJ78" s="116"/>
      <c r="IK78" s="116"/>
      <c r="IL78" s="116"/>
      <c r="IM78" s="123"/>
      <c r="IN78" s="123"/>
      <c r="IO78" s="123"/>
      <c r="IP78" s="123"/>
    </row>
    <row r="79" spans="1:250" s="124" customFormat="1" ht="15" customHeight="1">
      <c r="A79" s="120" t="s">
        <v>912</v>
      </c>
      <c r="B79" s="11">
        <v>0</v>
      </c>
      <c r="C79" s="122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  <c r="DK79" s="116"/>
      <c r="DL79" s="116"/>
      <c r="DM79" s="116"/>
      <c r="DN79" s="116"/>
      <c r="DO79" s="116"/>
      <c r="DP79" s="116"/>
      <c r="DQ79" s="116"/>
      <c r="DR79" s="116"/>
      <c r="DS79" s="116"/>
      <c r="DT79" s="116"/>
      <c r="DU79" s="116"/>
      <c r="DV79" s="116"/>
      <c r="DW79" s="116"/>
      <c r="DX79" s="116"/>
      <c r="DY79" s="116"/>
      <c r="DZ79" s="116"/>
      <c r="EA79" s="116"/>
      <c r="EB79" s="116"/>
      <c r="EC79" s="116"/>
      <c r="ED79" s="116"/>
      <c r="EE79" s="116"/>
      <c r="EF79" s="116"/>
      <c r="EG79" s="116"/>
      <c r="EH79" s="116"/>
      <c r="EI79" s="116"/>
      <c r="EJ79" s="116"/>
      <c r="EK79" s="116"/>
      <c r="EL79" s="116"/>
      <c r="EM79" s="116"/>
      <c r="EN79" s="116"/>
      <c r="EO79" s="116"/>
      <c r="EP79" s="116"/>
      <c r="EQ79" s="116"/>
      <c r="ER79" s="116"/>
      <c r="ES79" s="116"/>
      <c r="ET79" s="116"/>
      <c r="EU79" s="116"/>
      <c r="EV79" s="116"/>
      <c r="EW79" s="116"/>
      <c r="EX79" s="116"/>
      <c r="EY79" s="116"/>
      <c r="EZ79" s="116"/>
      <c r="FA79" s="116"/>
      <c r="FB79" s="116"/>
      <c r="FC79" s="116"/>
      <c r="FD79" s="116"/>
      <c r="FE79" s="116"/>
      <c r="FF79" s="116"/>
      <c r="FG79" s="116"/>
      <c r="FH79" s="116"/>
      <c r="FI79" s="116"/>
      <c r="FJ79" s="116"/>
      <c r="FK79" s="116"/>
      <c r="FL79" s="116"/>
      <c r="FM79" s="116"/>
      <c r="FN79" s="116"/>
      <c r="FO79" s="116"/>
      <c r="FP79" s="116"/>
      <c r="FQ79" s="116"/>
      <c r="FR79" s="116"/>
      <c r="FS79" s="116"/>
      <c r="FT79" s="116"/>
      <c r="FU79" s="116"/>
      <c r="FV79" s="116"/>
      <c r="FW79" s="116"/>
      <c r="FX79" s="116"/>
      <c r="FY79" s="116"/>
      <c r="FZ79" s="116"/>
      <c r="GA79" s="116"/>
      <c r="GB79" s="116"/>
      <c r="GC79" s="116"/>
      <c r="GD79" s="116"/>
      <c r="GE79" s="116"/>
      <c r="GF79" s="116"/>
      <c r="GG79" s="116"/>
      <c r="GH79" s="116"/>
      <c r="GI79" s="116"/>
      <c r="GJ79" s="116"/>
      <c r="GK79" s="116"/>
      <c r="GL79" s="116"/>
      <c r="GM79" s="116"/>
      <c r="GN79" s="116"/>
      <c r="GO79" s="116"/>
      <c r="GP79" s="116"/>
      <c r="GQ79" s="116"/>
      <c r="GR79" s="116"/>
      <c r="GS79" s="116"/>
      <c r="GT79" s="116"/>
      <c r="GU79" s="116"/>
      <c r="GV79" s="116"/>
      <c r="GW79" s="116"/>
      <c r="GX79" s="116"/>
      <c r="GY79" s="116"/>
      <c r="GZ79" s="116"/>
      <c r="HA79" s="116"/>
      <c r="HB79" s="116"/>
      <c r="HC79" s="116"/>
      <c r="HD79" s="116"/>
      <c r="HE79" s="116"/>
      <c r="HF79" s="116"/>
      <c r="HG79" s="116"/>
      <c r="HH79" s="116"/>
      <c r="HI79" s="116"/>
      <c r="HJ79" s="116"/>
      <c r="HK79" s="116"/>
      <c r="HL79" s="116"/>
      <c r="HM79" s="116"/>
      <c r="HN79" s="116"/>
      <c r="HO79" s="116"/>
      <c r="HP79" s="116"/>
      <c r="HQ79" s="116"/>
      <c r="HR79" s="116"/>
      <c r="HS79" s="116"/>
      <c r="HT79" s="116"/>
      <c r="HU79" s="116"/>
      <c r="HV79" s="116"/>
      <c r="HW79" s="116"/>
      <c r="HX79" s="116"/>
      <c r="HY79" s="116"/>
      <c r="HZ79" s="116"/>
      <c r="IA79" s="116"/>
      <c r="IB79" s="116"/>
      <c r="IC79" s="116"/>
      <c r="ID79" s="116"/>
      <c r="IE79" s="116"/>
      <c r="IF79" s="116"/>
      <c r="IG79" s="116"/>
      <c r="IH79" s="116"/>
      <c r="II79" s="116"/>
      <c r="IJ79" s="116"/>
      <c r="IK79" s="116"/>
      <c r="IL79" s="116"/>
      <c r="IM79" s="123"/>
      <c r="IN79" s="123"/>
      <c r="IO79" s="123"/>
      <c r="IP79" s="123"/>
    </row>
    <row r="80" spans="1:250" s="124" customFormat="1" ht="15" customHeight="1">
      <c r="A80" s="120" t="s">
        <v>913</v>
      </c>
      <c r="B80" s="11">
        <v>0</v>
      </c>
      <c r="C80" s="122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  <c r="DK80" s="116"/>
      <c r="DL80" s="116"/>
      <c r="DM80" s="116"/>
      <c r="DN80" s="116"/>
      <c r="DO80" s="116"/>
      <c r="DP80" s="116"/>
      <c r="DQ80" s="116"/>
      <c r="DR80" s="116"/>
      <c r="DS80" s="116"/>
      <c r="DT80" s="116"/>
      <c r="DU80" s="116"/>
      <c r="DV80" s="116"/>
      <c r="DW80" s="116"/>
      <c r="DX80" s="116"/>
      <c r="DY80" s="116"/>
      <c r="DZ80" s="116"/>
      <c r="EA80" s="116"/>
      <c r="EB80" s="116"/>
      <c r="EC80" s="116"/>
      <c r="ED80" s="116"/>
      <c r="EE80" s="116"/>
      <c r="EF80" s="116"/>
      <c r="EG80" s="116"/>
      <c r="EH80" s="116"/>
      <c r="EI80" s="116"/>
      <c r="EJ80" s="116"/>
      <c r="EK80" s="116"/>
      <c r="EL80" s="116"/>
      <c r="EM80" s="116"/>
      <c r="EN80" s="116"/>
      <c r="EO80" s="116"/>
      <c r="EP80" s="116"/>
      <c r="EQ80" s="116"/>
      <c r="ER80" s="116"/>
      <c r="ES80" s="116"/>
      <c r="ET80" s="116"/>
      <c r="EU80" s="116"/>
      <c r="EV80" s="116"/>
      <c r="EW80" s="116"/>
      <c r="EX80" s="116"/>
      <c r="EY80" s="116"/>
      <c r="EZ80" s="116"/>
      <c r="FA80" s="116"/>
      <c r="FB80" s="116"/>
      <c r="FC80" s="116"/>
      <c r="FD80" s="116"/>
      <c r="FE80" s="116"/>
      <c r="FF80" s="116"/>
      <c r="FG80" s="116"/>
      <c r="FH80" s="116"/>
      <c r="FI80" s="116"/>
      <c r="FJ80" s="116"/>
      <c r="FK80" s="116"/>
      <c r="FL80" s="116"/>
      <c r="FM80" s="116"/>
      <c r="FN80" s="116"/>
      <c r="FO80" s="116"/>
      <c r="FP80" s="116"/>
      <c r="FQ80" s="116"/>
      <c r="FR80" s="116"/>
      <c r="FS80" s="116"/>
      <c r="FT80" s="116"/>
      <c r="FU80" s="116"/>
      <c r="FV80" s="116"/>
      <c r="FW80" s="116"/>
      <c r="FX80" s="116"/>
      <c r="FY80" s="116"/>
      <c r="FZ80" s="116"/>
      <c r="GA80" s="116"/>
      <c r="GB80" s="116"/>
      <c r="GC80" s="116"/>
      <c r="GD80" s="116"/>
      <c r="GE80" s="116"/>
      <c r="GF80" s="116"/>
      <c r="GG80" s="116"/>
      <c r="GH80" s="116"/>
      <c r="GI80" s="116"/>
      <c r="GJ80" s="116"/>
      <c r="GK80" s="116"/>
      <c r="GL80" s="116"/>
      <c r="GM80" s="116"/>
      <c r="GN80" s="116"/>
      <c r="GO80" s="116"/>
      <c r="GP80" s="116"/>
      <c r="GQ80" s="116"/>
      <c r="GR80" s="116"/>
      <c r="GS80" s="116"/>
      <c r="GT80" s="116"/>
      <c r="GU80" s="116"/>
      <c r="GV80" s="116"/>
      <c r="GW80" s="116"/>
      <c r="GX80" s="116"/>
      <c r="GY80" s="116"/>
      <c r="GZ80" s="116"/>
      <c r="HA80" s="116"/>
      <c r="HB80" s="116"/>
      <c r="HC80" s="116"/>
      <c r="HD80" s="116"/>
      <c r="HE80" s="116"/>
      <c r="HF80" s="116"/>
      <c r="HG80" s="116"/>
      <c r="HH80" s="116"/>
      <c r="HI80" s="116"/>
      <c r="HJ80" s="116"/>
      <c r="HK80" s="116"/>
      <c r="HL80" s="116"/>
      <c r="HM80" s="116"/>
      <c r="HN80" s="116"/>
      <c r="HO80" s="116"/>
      <c r="HP80" s="116"/>
      <c r="HQ80" s="116"/>
      <c r="HR80" s="116"/>
      <c r="HS80" s="116"/>
      <c r="HT80" s="116"/>
      <c r="HU80" s="116"/>
      <c r="HV80" s="116"/>
      <c r="HW80" s="116"/>
      <c r="HX80" s="116"/>
      <c r="HY80" s="116"/>
      <c r="HZ80" s="116"/>
      <c r="IA80" s="116"/>
      <c r="IB80" s="116"/>
      <c r="IC80" s="116"/>
      <c r="ID80" s="116"/>
      <c r="IE80" s="116"/>
      <c r="IF80" s="116"/>
      <c r="IG80" s="116"/>
      <c r="IH80" s="116"/>
      <c r="II80" s="116"/>
      <c r="IJ80" s="116"/>
      <c r="IK80" s="116"/>
      <c r="IL80" s="116"/>
      <c r="IM80" s="123"/>
      <c r="IN80" s="123"/>
      <c r="IO80" s="123"/>
      <c r="IP80" s="123"/>
    </row>
    <row r="81" spans="1:250" s="124" customFormat="1" ht="15" customHeight="1">
      <c r="A81" s="120" t="s">
        <v>914</v>
      </c>
      <c r="B81" s="11">
        <v>0</v>
      </c>
      <c r="C81" s="122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  <c r="DK81" s="116"/>
      <c r="DL81" s="116"/>
      <c r="DM81" s="116"/>
      <c r="DN81" s="116"/>
      <c r="DO81" s="116"/>
      <c r="DP81" s="116"/>
      <c r="DQ81" s="116"/>
      <c r="DR81" s="116"/>
      <c r="DS81" s="116"/>
      <c r="DT81" s="116"/>
      <c r="DU81" s="116"/>
      <c r="DV81" s="116"/>
      <c r="DW81" s="116"/>
      <c r="DX81" s="116"/>
      <c r="DY81" s="116"/>
      <c r="DZ81" s="116"/>
      <c r="EA81" s="116"/>
      <c r="EB81" s="116"/>
      <c r="EC81" s="116"/>
      <c r="ED81" s="116"/>
      <c r="EE81" s="116"/>
      <c r="EF81" s="116"/>
      <c r="EG81" s="116"/>
      <c r="EH81" s="116"/>
      <c r="EI81" s="116"/>
      <c r="EJ81" s="116"/>
      <c r="EK81" s="116"/>
      <c r="EL81" s="116"/>
      <c r="EM81" s="116"/>
      <c r="EN81" s="116"/>
      <c r="EO81" s="116"/>
      <c r="EP81" s="116"/>
      <c r="EQ81" s="116"/>
      <c r="ER81" s="116"/>
      <c r="ES81" s="116"/>
      <c r="ET81" s="116"/>
      <c r="EU81" s="116"/>
      <c r="EV81" s="116"/>
      <c r="EW81" s="116"/>
      <c r="EX81" s="116"/>
      <c r="EY81" s="116"/>
      <c r="EZ81" s="116"/>
      <c r="FA81" s="116"/>
      <c r="FB81" s="116"/>
      <c r="FC81" s="116"/>
      <c r="FD81" s="116"/>
      <c r="FE81" s="116"/>
      <c r="FF81" s="116"/>
      <c r="FG81" s="116"/>
      <c r="FH81" s="116"/>
      <c r="FI81" s="116"/>
      <c r="FJ81" s="116"/>
      <c r="FK81" s="116"/>
      <c r="FL81" s="116"/>
      <c r="FM81" s="116"/>
      <c r="FN81" s="116"/>
      <c r="FO81" s="116"/>
      <c r="FP81" s="116"/>
      <c r="FQ81" s="116"/>
      <c r="FR81" s="116"/>
      <c r="FS81" s="116"/>
      <c r="FT81" s="116"/>
      <c r="FU81" s="116"/>
      <c r="FV81" s="116"/>
      <c r="FW81" s="116"/>
      <c r="FX81" s="116"/>
      <c r="FY81" s="116"/>
      <c r="FZ81" s="116"/>
      <c r="GA81" s="116"/>
      <c r="GB81" s="116"/>
      <c r="GC81" s="116"/>
      <c r="GD81" s="116"/>
      <c r="GE81" s="116"/>
      <c r="GF81" s="116"/>
      <c r="GG81" s="116"/>
      <c r="GH81" s="116"/>
      <c r="GI81" s="116"/>
      <c r="GJ81" s="116"/>
      <c r="GK81" s="116"/>
      <c r="GL81" s="116"/>
      <c r="GM81" s="116"/>
      <c r="GN81" s="116"/>
      <c r="GO81" s="116"/>
      <c r="GP81" s="116"/>
      <c r="GQ81" s="116"/>
      <c r="GR81" s="116"/>
      <c r="GS81" s="116"/>
      <c r="GT81" s="116"/>
      <c r="GU81" s="116"/>
      <c r="GV81" s="116"/>
      <c r="GW81" s="116"/>
      <c r="GX81" s="116"/>
      <c r="GY81" s="116"/>
      <c r="GZ81" s="116"/>
      <c r="HA81" s="116"/>
      <c r="HB81" s="116"/>
      <c r="HC81" s="116"/>
      <c r="HD81" s="116"/>
      <c r="HE81" s="116"/>
      <c r="HF81" s="116"/>
      <c r="HG81" s="116"/>
      <c r="HH81" s="116"/>
      <c r="HI81" s="116"/>
      <c r="HJ81" s="116"/>
      <c r="HK81" s="116"/>
      <c r="HL81" s="116"/>
      <c r="HM81" s="116"/>
      <c r="HN81" s="116"/>
      <c r="HO81" s="116"/>
      <c r="HP81" s="116"/>
      <c r="HQ81" s="116"/>
      <c r="HR81" s="116"/>
      <c r="HS81" s="116"/>
      <c r="HT81" s="116"/>
      <c r="HU81" s="116"/>
      <c r="HV81" s="116"/>
      <c r="HW81" s="116"/>
      <c r="HX81" s="116"/>
      <c r="HY81" s="116"/>
      <c r="HZ81" s="116"/>
      <c r="IA81" s="116"/>
      <c r="IB81" s="116"/>
      <c r="IC81" s="116"/>
      <c r="ID81" s="116"/>
      <c r="IE81" s="116"/>
      <c r="IF81" s="116"/>
      <c r="IG81" s="116"/>
      <c r="IH81" s="116"/>
      <c r="II81" s="116"/>
      <c r="IJ81" s="116"/>
      <c r="IK81" s="116"/>
      <c r="IL81" s="116"/>
      <c r="IM81" s="123"/>
      <c r="IN81" s="123"/>
      <c r="IO81" s="123"/>
      <c r="IP81" s="123"/>
    </row>
    <row r="82" spans="1:250" s="124" customFormat="1" ht="15" customHeight="1">
      <c r="A82" s="120" t="s">
        <v>915</v>
      </c>
      <c r="B82" s="11">
        <v>500</v>
      </c>
      <c r="C82" s="122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  <c r="DK82" s="116"/>
      <c r="DL82" s="116"/>
      <c r="DM82" s="116"/>
      <c r="DN82" s="116"/>
      <c r="DO82" s="116"/>
      <c r="DP82" s="116"/>
      <c r="DQ82" s="116"/>
      <c r="DR82" s="116"/>
      <c r="DS82" s="116"/>
      <c r="DT82" s="116"/>
      <c r="DU82" s="116"/>
      <c r="DV82" s="116"/>
      <c r="DW82" s="116"/>
      <c r="DX82" s="116"/>
      <c r="DY82" s="116"/>
      <c r="DZ82" s="116"/>
      <c r="EA82" s="116"/>
      <c r="EB82" s="116"/>
      <c r="EC82" s="116"/>
      <c r="ED82" s="116"/>
      <c r="EE82" s="116"/>
      <c r="EF82" s="116"/>
      <c r="EG82" s="116"/>
      <c r="EH82" s="116"/>
      <c r="EI82" s="116"/>
      <c r="EJ82" s="116"/>
      <c r="EK82" s="116"/>
      <c r="EL82" s="116"/>
      <c r="EM82" s="116"/>
      <c r="EN82" s="116"/>
      <c r="EO82" s="116"/>
      <c r="EP82" s="116"/>
      <c r="EQ82" s="116"/>
      <c r="ER82" s="116"/>
      <c r="ES82" s="116"/>
      <c r="ET82" s="116"/>
      <c r="EU82" s="116"/>
      <c r="EV82" s="116"/>
      <c r="EW82" s="116"/>
      <c r="EX82" s="116"/>
      <c r="EY82" s="116"/>
      <c r="EZ82" s="116"/>
      <c r="FA82" s="116"/>
      <c r="FB82" s="116"/>
      <c r="FC82" s="116"/>
      <c r="FD82" s="116"/>
      <c r="FE82" s="116"/>
      <c r="FF82" s="116"/>
      <c r="FG82" s="116"/>
      <c r="FH82" s="116"/>
      <c r="FI82" s="116"/>
      <c r="FJ82" s="116"/>
      <c r="FK82" s="116"/>
      <c r="FL82" s="116"/>
      <c r="FM82" s="116"/>
      <c r="FN82" s="116"/>
      <c r="FO82" s="116"/>
      <c r="FP82" s="116"/>
      <c r="FQ82" s="116"/>
      <c r="FR82" s="116"/>
      <c r="FS82" s="116"/>
      <c r="FT82" s="116"/>
      <c r="FU82" s="116"/>
      <c r="FV82" s="116"/>
      <c r="FW82" s="116"/>
      <c r="FX82" s="116"/>
      <c r="FY82" s="116"/>
      <c r="FZ82" s="116"/>
      <c r="GA82" s="116"/>
      <c r="GB82" s="116"/>
      <c r="GC82" s="116"/>
      <c r="GD82" s="116"/>
      <c r="GE82" s="116"/>
      <c r="GF82" s="116"/>
      <c r="GG82" s="116"/>
      <c r="GH82" s="116"/>
      <c r="GI82" s="116"/>
      <c r="GJ82" s="116"/>
      <c r="GK82" s="116"/>
      <c r="GL82" s="116"/>
      <c r="GM82" s="116"/>
      <c r="GN82" s="116"/>
      <c r="GO82" s="116"/>
      <c r="GP82" s="116"/>
      <c r="GQ82" s="116"/>
      <c r="GR82" s="116"/>
      <c r="GS82" s="116"/>
      <c r="GT82" s="116"/>
      <c r="GU82" s="116"/>
      <c r="GV82" s="116"/>
      <c r="GW82" s="116"/>
      <c r="GX82" s="116"/>
      <c r="GY82" s="116"/>
      <c r="GZ82" s="116"/>
      <c r="HA82" s="116"/>
      <c r="HB82" s="116"/>
      <c r="HC82" s="116"/>
      <c r="HD82" s="116"/>
      <c r="HE82" s="116"/>
      <c r="HF82" s="116"/>
      <c r="HG82" s="116"/>
      <c r="HH82" s="116"/>
      <c r="HI82" s="116"/>
      <c r="HJ82" s="116"/>
      <c r="HK82" s="116"/>
      <c r="HL82" s="116"/>
      <c r="HM82" s="116"/>
      <c r="HN82" s="116"/>
      <c r="HO82" s="116"/>
      <c r="HP82" s="116"/>
      <c r="HQ82" s="116"/>
      <c r="HR82" s="116"/>
      <c r="HS82" s="116"/>
      <c r="HT82" s="116"/>
      <c r="HU82" s="116"/>
      <c r="HV82" s="116"/>
      <c r="HW82" s="116"/>
      <c r="HX82" s="116"/>
      <c r="HY82" s="116"/>
      <c r="HZ82" s="116"/>
      <c r="IA82" s="116"/>
      <c r="IB82" s="116"/>
      <c r="IC82" s="116"/>
      <c r="ID82" s="116"/>
      <c r="IE82" s="116"/>
      <c r="IF82" s="116"/>
      <c r="IG82" s="116"/>
      <c r="IH82" s="116"/>
      <c r="II82" s="116"/>
      <c r="IJ82" s="116"/>
      <c r="IK82" s="116"/>
      <c r="IL82" s="116"/>
      <c r="IM82" s="123"/>
      <c r="IN82" s="123"/>
      <c r="IO82" s="123"/>
      <c r="IP82" s="123"/>
    </row>
    <row r="83" spans="1:250" s="124" customFormat="1" ht="15" customHeight="1">
      <c r="A83" s="120" t="s">
        <v>916</v>
      </c>
      <c r="B83" s="11">
        <v>1183</v>
      </c>
      <c r="C83" s="122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  <c r="DK83" s="116"/>
      <c r="DL83" s="116"/>
      <c r="DM83" s="116"/>
      <c r="DN83" s="116"/>
      <c r="DO83" s="116"/>
      <c r="DP83" s="116"/>
      <c r="DQ83" s="116"/>
      <c r="DR83" s="116"/>
      <c r="DS83" s="116"/>
      <c r="DT83" s="116"/>
      <c r="DU83" s="116"/>
      <c r="DV83" s="116"/>
      <c r="DW83" s="116"/>
      <c r="DX83" s="116"/>
      <c r="DY83" s="116"/>
      <c r="DZ83" s="116"/>
      <c r="EA83" s="116"/>
      <c r="EB83" s="116"/>
      <c r="EC83" s="116"/>
      <c r="ED83" s="116"/>
      <c r="EE83" s="116"/>
      <c r="EF83" s="116"/>
      <c r="EG83" s="116"/>
      <c r="EH83" s="116"/>
      <c r="EI83" s="116"/>
      <c r="EJ83" s="116"/>
      <c r="EK83" s="116"/>
      <c r="EL83" s="116"/>
      <c r="EM83" s="116"/>
      <c r="EN83" s="116"/>
      <c r="EO83" s="116"/>
      <c r="EP83" s="116"/>
      <c r="EQ83" s="116"/>
      <c r="ER83" s="116"/>
      <c r="ES83" s="116"/>
      <c r="ET83" s="116"/>
      <c r="EU83" s="116"/>
      <c r="EV83" s="116"/>
      <c r="EW83" s="116"/>
      <c r="EX83" s="116"/>
      <c r="EY83" s="116"/>
      <c r="EZ83" s="116"/>
      <c r="FA83" s="116"/>
      <c r="FB83" s="116"/>
      <c r="FC83" s="116"/>
      <c r="FD83" s="116"/>
      <c r="FE83" s="116"/>
      <c r="FF83" s="116"/>
      <c r="FG83" s="116"/>
      <c r="FH83" s="116"/>
      <c r="FI83" s="116"/>
      <c r="FJ83" s="116"/>
      <c r="FK83" s="116"/>
      <c r="FL83" s="116"/>
      <c r="FM83" s="116"/>
      <c r="FN83" s="116"/>
      <c r="FO83" s="116"/>
      <c r="FP83" s="116"/>
      <c r="FQ83" s="116"/>
      <c r="FR83" s="116"/>
      <c r="FS83" s="116"/>
      <c r="FT83" s="116"/>
      <c r="FU83" s="116"/>
      <c r="FV83" s="116"/>
      <c r="FW83" s="116"/>
      <c r="FX83" s="116"/>
      <c r="FY83" s="116"/>
      <c r="FZ83" s="116"/>
      <c r="GA83" s="116"/>
      <c r="GB83" s="116"/>
      <c r="GC83" s="116"/>
      <c r="GD83" s="116"/>
      <c r="GE83" s="116"/>
      <c r="GF83" s="116"/>
      <c r="GG83" s="116"/>
      <c r="GH83" s="116"/>
      <c r="GI83" s="116"/>
      <c r="GJ83" s="116"/>
      <c r="GK83" s="116"/>
      <c r="GL83" s="116"/>
      <c r="GM83" s="116"/>
      <c r="GN83" s="116"/>
      <c r="GO83" s="116"/>
      <c r="GP83" s="116"/>
      <c r="GQ83" s="116"/>
      <c r="GR83" s="116"/>
      <c r="GS83" s="116"/>
      <c r="GT83" s="116"/>
      <c r="GU83" s="116"/>
      <c r="GV83" s="116"/>
      <c r="GW83" s="116"/>
      <c r="GX83" s="116"/>
      <c r="GY83" s="116"/>
      <c r="GZ83" s="116"/>
      <c r="HA83" s="116"/>
      <c r="HB83" s="116"/>
      <c r="HC83" s="116"/>
      <c r="HD83" s="116"/>
      <c r="HE83" s="116"/>
      <c r="HF83" s="116"/>
      <c r="HG83" s="116"/>
      <c r="HH83" s="116"/>
      <c r="HI83" s="116"/>
      <c r="HJ83" s="116"/>
      <c r="HK83" s="116"/>
      <c r="HL83" s="116"/>
      <c r="HM83" s="116"/>
      <c r="HN83" s="116"/>
      <c r="HO83" s="116"/>
      <c r="HP83" s="116"/>
      <c r="HQ83" s="116"/>
      <c r="HR83" s="116"/>
      <c r="HS83" s="116"/>
      <c r="HT83" s="116"/>
      <c r="HU83" s="116"/>
      <c r="HV83" s="116"/>
      <c r="HW83" s="116"/>
      <c r="HX83" s="116"/>
      <c r="HY83" s="116"/>
      <c r="HZ83" s="116"/>
      <c r="IA83" s="116"/>
      <c r="IB83" s="116"/>
      <c r="IC83" s="116"/>
      <c r="ID83" s="116"/>
      <c r="IE83" s="116"/>
      <c r="IF83" s="116"/>
      <c r="IG83" s="116"/>
      <c r="IH83" s="116"/>
      <c r="II83" s="116"/>
      <c r="IJ83" s="116"/>
      <c r="IK83" s="116"/>
      <c r="IL83" s="116"/>
      <c r="IM83" s="123"/>
      <c r="IN83" s="123"/>
      <c r="IO83" s="123"/>
      <c r="IP83" s="123"/>
    </row>
    <row r="84" spans="1:250" s="124" customFormat="1" ht="15" customHeight="1">
      <c r="A84" s="120" t="s">
        <v>917</v>
      </c>
      <c r="B84" s="11">
        <v>0</v>
      </c>
      <c r="C84" s="122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  <c r="DK84" s="116"/>
      <c r="DL84" s="116"/>
      <c r="DM84" s="116"/>
      <c r="DN84" s="116"/>
      <c r="DO84" s="116"/>
      <c r="DP84" s="116"/>
      <c r="DQ84" s="116"/>
      <c r="DR84" s="116"/>
      <c r="DS84" s="116"/>
      <c r="DT84" s="116"/>
      <c r="DU84" s="116"/>
      <c r="DV84" s="116"/>
      <c r="DW84" s="116"/>
      <c r="DX84" s="116"/>
      <c r="DY84" s="116"/>
      <c r="DZ84" s="116"/>
      <c r="EA84" s="116"/>
      <c r="EB84" s="116"/>
      <c r="EC84" s="116"/>
      <c r="ED84" s="116"/>
      <c r="EE84" s="116"/>
      <c r="EF84" s="116"/>
      <c r="EG84" s="116"/>
      <c r="EH84" s="116"/>
      <c r="EI84" s="116"/>
      <c r="EJ84" s="116"/>
      <c r="EK84" s="116"/>
      <c r="EL84" s="116"/>
      <c r="EM84" s="116"/>
      <c r="EN84" s="116"/>
      <c r="EO84" s="116"/>
      <c r="EP84" s="116"/>
      <c r="EQ84" s="116"/>
      <c r="ER84" s="116"/>
      <c r="ES84" s="116"/>
      <c r="ET84" s="116"/>
      <c r="EU84" s="116"/>
      <c r="EV84" s="116"/>
      <c r="EW84" s="116"/>
      <c r="EX84" s="116"/>
      <c r="EY84" s="116"/>
      <c r="EZ84" s="116"/>
      <c r="FA84" s="116"/>
      <c r="FB84" s="116"/>
      <c r="FC84" s="116"/>
      <c r="FD84" s="116"/>
      <c r="FE84" s="116"/>
      <c r="FF84" s="116"/>
      <c r="FG84" s="116"/>
      <c r="FH84" s="116"/>
      <c r="FI84" s="116"/>
      <c r="FJ84" s="116"/>
      <c r="FK84" s="116"/>
      <c r="FL84" s="116"/>
      <c r="FM84" s="116"/>
      <c r="FN84" s="116"/>
      <c r="FO84" s="116"/>
      <c r="FP84" s="116"/>
      <c r="FQ84" s="116"/>
      <c r="FR84" s="116"/>
      <c r="FS84" s="116"/>
      <c r="FT84" s="116"/>
      <c r="FU84" s="116"/>
      <c r="FV84" s="116"/>
      <c r="FW84" s="116"/>
      <c r="FX84" s="116"/>
      <c r="FY84" s="116"/>
      <c r="FZ84" s="116"/>
      <c r="GA84" s="116"/>
      <c r="GB84" s="116"/>
      <c r="GC84" s="116"/>
      <c r="GD84" s="116"/>
      <c r="GE84" s="116"/>
      <c r="GF84" s="116"/>
      <c r="GG84" s="116"/>
      <c r="GH84" s="116"/>
      <c r="GI84" s="116"/>
      <c r="GJ84" s="116"/>
      <c r="GK84" s="116"/>
      <c r="GL84" s="116"/>
      <c r="GM84" s="116"/>
      <c r="GN84" s="116"/>
      <c r="GO84" s="116"/>
      <c r="GP84" s="116"/>
      <c r="GQ84" s="116"/>
      <c r="GR84" s="116"/>
      <c r="GS84" s="116"/>
      <c r="GT84" s="116"/>
      <c r="GU84" s="116"/>
      <c r="GV84" s="116"/>
      <c r="GW84" s="116"/>
      <c r="GX84" s="116"/>
      <c r="GY84" s="116"/>
      <c r="GZ84" s="116"/>
      <c r="HA84" s="116"/>
      <c r="HB84" s="116"/>
      <c r="HC84" s="116"/>
      <c r="HD84" s="116"/>
      <c r="HE84" s="116"/>
      <c r="HF84" s="116"/>
      <c r="HG84" s="116"/>
      <c r="HH84" s="116"/>
      <c r="HI84" s="116"/>
      <c r="HJ84" s="116"/>
      <c r="HK84" s="116"/>
      <c r="HL84" s="116"/>
      <c r="HM84" s="116"/>
      <c r="HN84" s="116"/>
      <c r="HO84" s="116"/>
      <c r="HP84" s="116"/>
      <c r="HQ84" s="116"/>
      <c r="HR84" s="116"/>
      <c r="HS84" s="116"/>
      <c r="HT84" s="116"/>
      <c r="HU84" s="116"/>
      <c r="HV84" s="116"/>
      <c r="HW84" s="116"/>
      <c r="HX84" s="116"/>
      <c r="HY84" s="116"/>
      <c r="HZ84" s="116"/>
      <c r="IA84" s="116"/>
      <c r="IB84" s="116"/>
      <c r="IC84" s="116"/>
      <c r="ID84" s="116"/>
      <c r="IE84" s="116"/>
      <c r="IF84" s="116"/>
      <c r="IG84" s="116"/>
      <c r="IH84" s="116"/>
      <c r="II84" s="116"/>
      <c r="IJ84" s="116"/>
      <c r="IK84" s="116"/>
      <c r="IL84" s="116"/>
      <c r="IM84" s="123"/>
      <c r="IN84" s="123"/>
      <c r="IO84" s="123"/>
      <c r="IP84" s="123"/>
    </row>
    <row r="85" spans="1:250" s="124" customFormat="1" ht="15" customHeight="1">
      <c r="A85" s="120" t="s">
        <v>918</v>
      </c>
      <c r="B85" s="11">
        <v>0</v>
      </c>
      <c r="C85" s="122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  <c r="DK85" s="116"/>
      <c r="DL85" s="116"/>
      <c r="DM85" s="116"/>
      <c r="DN85" s="116"/>
      <c r="DO85" s="116"/>
      <c r="DP85" s="116"/>
      <c r="DQ85" s="116"/>
      <c r="DR85" s="116"/>
      <c r="DS85" s="116"/>
      <c r="DT85" s="116"/>
      <c r="DU85" s="116"/>
      <c r="DV85" s="116"/>
      <c r="DW85" s="116"/>
      <c r="DX85" s="116"/>
      <c r="DY85" s="116"/>
      <c r="DZ85" s="116"/>
      <c r="EA85" s="116"/>
      <c r="EB85" s="116"/>
      <c r="EC85" s="116"/>
      <c r="ED85" s="116"/>
      <c r="EE85" s="116"/>
      <c r="EF85" s="116"/>
      <c r="EG85" s="116"/>
      <c r="EH85" s="116"/>
      <c r="EI85" s="116"/>
      <c r="EJ85" s="116"/>
      <c r="EK85" s="116"/>
      <c r="EL85" s="116"/>
      <c r="EM85" s="116"/>
      <c r="EN85" s="116"/>
      <c r="EO85" s="116"/>
      <c r="EP85" s="116"/>
      <c r="EQ85" s="116"/>
      <c r="ER85" s="116"/>
      <c r="ES85" s="116"/>
      <c r="ET85" s="116"/>
      <c r="EU85" s="116"/>
      <c r="EV85" s="116"/>
      <c r="EW85" s="116"/>
      <c r="EX85" s="116"/>
      <c r="EY85" s="116"/>
      <c r="EZ85" s="116"/>
      <c r="FA85" s="116"/>
      <c r="FB85" s="116"/>
      <c r="FC85" s="116"/>
      <c r="FD85" s="116"/>
      <c r="FE85" s="116"/>
      <c r="FF85" s="116"/>
      <c r="FG85" s="116"/>
      <c r="FH85" s="116"/>
      <c r="FI85" s="116"/>
      <c r="FJ85" s="116"/>
      <c r="FK85" s="116"/>
      <c r="FL85" s="116"/>
      <c r="FM85" s="116"/>
      <c r="FN85" s="116"/>
      <c r="FO85" s="116"/>
      <c r="FP85" s="116"/>
      <c r="FQ85" s="116"/>
      <c r="FR85" s="116"/>
      <c r="FS85" s="116"/>
      <c r="FT85" s="116"/>
      <c r="FU85" s="116"/>
      <c r="FV85" s="116"/>
      <c r="FW85" s="116"/>
      <c r="FX85" s="116"/>
      <c r="FY85" s="116"/>
      <c r="FZ85" s="116"/>
      <c r="GA85" s="116"/>
      <c r="GB85" s="116"/>
      <c r="GC85" s="116"/>
      <c r="GD85" s="116"/>
      <c r="GE85" s="116"/>
      <c r="GF85" s="116"/>
      <c r="GG85" s="116"/>
      <c r="GH85" s="116"/>
      <c r="GI85" s="116"/>
      <c r="GJ85" s="116"/>
      <c r="GK85" s="116"/>
      <c r="GL85" s="116"/>
      <c r="GM85" s="116"/>
      <c r="GN85" s="116"/>
      <c r="GO85" s="116"/>
      <c r="GP85" s="116"/>
      <c r="GQ85" s="116"/>
      <c r="GR85" s="116"/>
      <c r="GS85" s="116"/>
      <c r="GT85" s="116"/>
      <c r="GU85" s="116"/>
      <c r="GV85" s="116"/>
      <c r="GW85" s="116"/>
      <c r="GX85" s="116"/>
      <c r="GY85" s="116"/>
      <c r="GZ85" s="116"/>
      <c r="HA85" s="116"/>
      <c r="HB85" s="116"/>
      <c r="HC85" s="116"/>
      <c r="HD85" s="116"/>
      <c r="HE85" s="116"/>
      <c r="HF85" s="116"/>
      <c r="HG85" s="116"/>
      <c r="HH85" s="116"/>
      <c r="HI85" s="116"/>
      <c r="HJ85" s="116"/>
      <c r="HK85" s="116"/>
      <c r="HL85" s="116"/>
      <c r="HM85" s="116"/>
      <c r="HN85" s="116"/>
      <c r="HO85" s="116"/>
      <c r="HP85" s="116"/>
      <c r="HQ85" s="116"/>
      <c r="HR85" s="116"/>
      <c r="HS85" s="116"/>
      <c r="HT85" s="116"/>
      <c r="HU85" s="116"/>
      <c r="HV85" s="116"/>
      <c r="HW85" s="116"/>
      <c r="HX85" s="116"/>
      <c r="HY85" s="116"/>
      <c r="HZ85" s="116"/>
      <c r="IA85" s="116"/>
      <c r="IB85" s="116"/>
      <c r="IC85" s="116"/>
      <c r="ID85" s="116"/>
      <c r="IE85" s="116"/>
      <c r="IF85" s="116"/>
      <c r="IG85" s="116"/>
      <c r="IH85" s="116"/>
      <c r="II85" s="116"/>
      <c r="IJ85" s="116"/>
      <c r="IK85" s="116"/>
      <c r="IL85" s="116"/>
      <c r="IM85" s="123"/>
      <c r="IN85" s="123"/>
      <c r="IO85" s="123"/>
      <c r="IP85" s="123"/>
    </row>
    <row r="86" spans="1:250" s="124" customFormat="1" ht="15" customHeight="1">
      <c r="A86" s="120" t="s">
        <v>919</v>
      </c>
      <c r="B86" s="11">
        <v>0</v>
      </c>
      <c r="C86" s="122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  <c r="DK86" s="116"/>
      <c r="DL86" s="116"/>
      <c r="DM86" s="116"/>
      <c r="DN86" s="116"/>
      <c r="DO86" s="116"/>
      <c r="DP86" s="116"/>
      <c r="DQ86" s="116"/>
      <c r="DR86" s="116"/>
      <c r="DS86" s="116"/>
      <c r="DT86" s="116"/>
      <c r="DU86" s="116"/>
      <c r="DV86" s="116"/>
      <c r="DW86" s="116"/>
      <c r="DX86" s="116"/>
      <c r="DY86" s="116"/>
      <c r="DZ86" s="116"/>
      <c r="EA86" s="116"/>
      <c r="EB86" s="116"/>
      <c r="EC86" s="116"/>
      <c r="ED86" s="116"/>
      <c r="EE86" s="116"/>
      <c r="EF86" s="116"/>
      <c r="EG86" s="116"/>
      <c r="EH86" s="116"/>
      <c r="EI86" s="116"/>
      <c r="EJ86" s="116"/>
      <c r="EK86" s="116"/>
      <c r="EL86" s="116"/>
      <c r="EM86" s="116"/>
      <c r="EN86" s="116"/>
      <c r="EO86" s="116"/>
      <c r="EP86" s="116"/>
      <c r="EQ86" s="116"/>
      <c r="ER86" s="116"/>
      <c r="ES86" s="116"/>
      <c r="ET86" s="116"/>
      <c r="EU86" s="116"/>
      <c r="EV86" s="116"/>
      <c r="EW86" s="116"/>
      <c r="EX86" s="116"/>
      <c r="EY86" s="116"/>
      <c r="EZ86" s="116"/>
      <c r="FA86" s="116"/>
      <c r="FB86" s="116"/>
      <c r="FC86" s="116"/>
      <c r="FD86" s="116"/>
      <c r="FE86" s="116"/>
      <c r="FF86" s="116"/>
      <c r="FG86" s="116"/>
      <c r="FH86" s="116"/>
      <c r="FI86" s="116"/>
      <c r="FJ86" s="116"/>
      <c r="FK86" s="116"/>
      <c r="FL86" s="116"/>
      <c r="FM86" s="116"/>
      <c r="FN86" s="116"/>
      <c r="FO86" s="116"/>
      <c r="FP86" s="116"/>
      <c r="FQ86" s="116"/>
      <c r="FR86" s="116"/>
      <c r="FS86" s="116"/>
      <c r="FT86" s="116"/>
      <c r="FU86" s="116"/>
      <c r="FV86" s="116"/>
      <c r="FW86" s="116"/>
      <c r="FX86" s="116"/>
      <c r="FY86" s="116"/>
      <c r="FZ86" s="116"/>
      <c r="GA86" s="116"/>
      <c r="GB86" s="116"/>
      <c r="GC86" s="116"/>
      <c r="GD86" s="116"/>
      <c r="GE86" s="116"/>
      <c r="GF86" s="116"/>
      <c r="GG86" s="116"/>
      <c r="GH86" s="116"/>
      <c r="GI86" s="116"/>
      <c r="GJ86" s="116"/>
      <c r="GK86" s="116"/>
      <c r="GL86" s="116"/>
      <c r="GM86" s="116"/>
      <c r="GN86" s="116"/>
      <c r="GO86" s="116"/>
      <c r="GP86" s="116"/>
      <c r="GQ86" s="116"/>
      <c r="GR86" s="116"/>
      <c r="GS86" s="116"/>
      <c r="GT86" s="116"/>
      <c r="GU86" s="116"/>
      <c r="GV86" s="116"/>
      <c r="GW86" s="116"/>
      <c r="GX86" s="116"/>
      <c r="GY86" s="116"/>
      <c r="GZ86" s="116"/>
      <c r="HA86" s="116"/>
      <c r="HB86" s="116"/>
      <c r="HC86" s="116"/>
      <c r="HD86" s="116"/>
      <c r="HE86" s="116"/>
      <c r="HF86" s="116"/>
      <c r="HG86" s="116"/>
      <c r="HH86" s="116"/>
      <c r="HI86" s="116"/>
      <c r="HJ86" s="116"/>
      <c r="HK86" s="116"/>
      <c r="HL86" s="116"/>
      <c r="HM86" s="116"/>
      <c r="HN86" s="116"/>
      <c r="HO86" s="116"/>
      <c r="HP86" s="116"/>
      <c r="HQ86" s="116"/>
      <c r="HR86" s="116"/>
      <c r="HS86" s="116"/>
      <c r="HT86" s="116"/>
      <c r="HU86" s="116"/>
      <c r="HV86" s="116"/>
      <c r="HW86" s="116"/>
      <c r="HX86" s="116"/>
      <c r="HY86" s="116"/>
      <c r="HZ86" s="116"/>
      <c r="IA86" s="116"/>
      <c r="IB86" s="116"/>
      <c r="IC86" s="116"/>
      <c r="ID86" s="116"/>
      <c r="IE86" s="116"/>
      <c r="IF86" s="116"/>
      <c r="IG86" s="116"/>
      <c r="IH86" s="116"/>
      <c r="II86" s="116"/>
      <c r="IJ86" s="116"/>
      <c r="IK86" s="116"/>
      <c r="IL86" s="116"/>
      <c r="IM86" s="123"/>
      <c r="IN86" s="123"/>
      <c r="IO86" s="123"/>
      <c r="IP86" s="123"/>
    </row>
    <row r="87" spans="1:250" s="124" customFormat="1" ht="15" customHeight="1">
      <c r="A87" s="120" t="s">
        <v>920</v>
      </c>
      <c r="B87" s="11">
        <v>0</v>
      </c>
      <c r="C87" s="122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  <c r="DK87" s="116"/>
      <c r="DL87" s="116"/>
      <c r="DM87" s="116"/>
      <c r="DN87" s="116"/>
      <c r="DO87" s="116"/>
      <c r="DP87" s="116"/>
      <c r="DQ87" s="116"/>
      <c r="DR87" s="116"/>
      <c r="DS87" s="116"/>
      <c r="DT87" s="116"/>
      <c r="DU87" s="116"/>
      <c r="DV87" s="116"/>
      <c r="DW87" s="116"/>
      <c r="DX87" s="116"/>
      <c r="DY87" s="116"/>
      <c r="DZ87" s="116"/>
      <c r="EA87" s="116"/>
      <c r="EB87" s="116"/>
      <c r="EC87" s="116"/>
      <c r="ED87" s="116"/>
      <c r="EE87" s="116"/>
      <c r="EF87" s="116"/>
      <c r="EG87" s="116"/>
      <c r="EH87" s="116"/>
      <c r="EI87" s="116"/>
      <c r="EJ87" s="116"/>
      <c r="EK87" s="116"/>
      <c r="EL87" s="116"/>
      <c r="EM87" s="116"/>
      <c r="EN87" s="116"/>
      <c r="EO87" s="116"/>
      <c r="EP87" s="116"/>
      <c r="EQ87" s="116"/>
      <c r="ER87" s="116"/>
      <c r="ES87" s="116"/>
      <c r="ET87" s="116"/>
      <c r="EU87" s="116"/>
      <c r="EV87" s="116"/>
      <c r="EW87" s="116"/>
      <c r="EX87" s="116"/>
      <c r="EY87" s="116"/>
      <c r="EZ87" s="116"/>
      <c r="FA87" s="116"/>
      <c r="FB87" s="116"/>
      <c r="FC87" s="116"/>
      <c r="FD87" s="116"/>
      <c r="FE87" s="116"/>
      <c r="FF87" s="116"/>
      <c r="FG87" s="116"/>
      <c r="FH87" s="116"/>
      <c r="FI87" s="116"/>
      <c r="FJ87" s="116"/>
      <c r="FK87" s="116"/>
      <c r="FL87" s="116"/>
      <c r="FM87" s="116"/>
      <c r="FN87" s="116"/>
      <c r="FO87" s="116"/>
      <c r="FP87" s="116"/>
      <c r="FQ87" s="116"/>
      <c r="FR87" s="116"/>
      <c r="FS87" s="116"/>
      <c r="FT87" s="116"/>
      <c r="FU87" s="116"/>
      <c r="FV87" s="116"/>
      <c r="FW87" s="116"/>
      <c r="FX87" s="116"/>
      <c r="FY87" s="116"/>
      <c r="FZ87" s="116"/>
      <c r="GA87" s="116"/>
      <c r="GB87" s="116"/>
      <c r="GC87" s="116"/>
      <c r="GD87" s="116"/>
      <c r="GE87" s="116"/>
      <c r="GF87" s="116"/>
      <c r="GG87" s="116"/>
      <c r="GH87" s="116"/>
      <c r="GI87" s="116"/>
      <c r="GJ87" s="116"/>
      <c r="GK87" s="116"/>
      <c r="GL87" s="116"/>
      <c r="GM87" s="116"/>
      <c r="GN87" s="116"/>
      <c r="GO87" s="116"/>
      <c r="GP87" s="116"/>
      <c r="GQ87" s="116"/>
      <c r="GR87" s="116"/>
      <c r="GS87" s="116"/>
      <c r="GT87" s="116"/>
      <c r="GU87" s="116"/>
      <c r="GV87" s="116"/>
      <c r="GW87" s="116"/>
      <c r="GX87" s="116"/>
      <c r="GY87" s="116"/>
      <c r="GZ87" s="116"/>
      <c r="HA87" s="116"/>
      <c r="HB87" s="116"/>
      <c r="HC87" s="116"/>
      <c r="HD87" s="116"/>
      <c r="HE87" s="116"/>
      <c r="HF87" s="116"/>
      <c r="HG87" s="116"/>
      <c r="HH87" s="116"/>
      <c r="HI87" s="116"/>
      <c r="HJ87" s="116"/>
      <c r="HK87" s="116"/>
      <c r="HL87" s="116"/>
      <c r="HM87" s="116"/>
      <c r="HN87" s="116"/>
      <c r="HO87" s="116"/>
      <c r="HP87" s="116"/>
      <c r="HQ87" s="116"/>
      <c r="HR87" s="116"/>
      <c r="HS87" s="116"/>
      <c r="HT87" s="116"/>
      <c r="HU87" s="116"/>
      <c r="HV87" s="116"/>
      <c r="HW87" s="116"/>
      <c r="HX87" s="116"/>
      <c r="HY87" s="116"/>
      <c r="HZ87" s="116"/>
      <c r="IA87" s="116"/>
      <c r="IB87" s="116"/>
      <c r="IC87" s="116"/>
      <c r="ID87" s="116"/>
      <c r="IE87" s="116"/>
      <c r="IF87" s="116"/>
      <c r="IG87" s="116"/>
      <c r="IH87" s="116"/>
      <c r="II87" s="116"/>
      <c r="IJ87" s="116"/>
      <c r="IK87" s="116"/>
      <c r="IL87" s="116"/>
      <c r="IM87" s="123"/>
      <c r="IN87" s="123"/>
      <c r="IO87" s="123"/>
      <c r="IP87" s="123"/>
    </row>
    <row r="88" spans="1:250" s="124" customFormat="1" ht="15" customHeight="1">
      <c r="A88" s="120" t="s">
        <v>921</v>
      </c>
      <c r="B88" s="11">
        <v>1183</v>
      </c>
      <c r="C88" s="122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  <c r="DK88" s="116"/>
      <c r="DL88" s="116"/>
      <c r="DM88" s="116"/>
      <c r="DN88" s="116"/>
      <c r="DO88" s="116"/>
      <c r="DP88" s="116"/>
      <c r="DQ88" s="116"/>
      <c r="DR88" s="116"/>
      <c r="DS88" s="116"/>
      <c r="DT88" s="116"/>
      <c r="DU88" s="116"/>
      <c r="DV88" s="116"/>
      <c r="DW88" s="116"/>
      <c r="DX88" s="116"/>
      <c r="DY88" s="116"/>
      <c r="DZ88" s="116"/>
      <c r="EA88" s="116"/>
      <c r="EB88" s="116"/>
      <c r="EC88" s="116"/>
      <c r="ED88" s="116"/>
      <c r="EE88" s="116"/>
      <c r="EF88" s="116"/>
      <c r="EG88" s="116"/>
      <c r="EH88" s="116"/>
      <c r="EI88" s="116"/>
      <c r="EJ88" s="116"/>
      <c r="EK88" s="116"/>
      <c r="EL88" s="116"/>
      <c r="EM88" s="116"/>
      <c r="EN88" s="116"/>
      <c r="EO88" s="116"/>
      <c r="EP88" s="116"/>
      <c r="EQ88" s="116"/>
      <c r="ER88" s="116"/>
      <c r="ES88" s="116"/>
      <c r="ET88" s="116"/>
      <c r="EU88" s="116"/>
      <c r="EV88" s="116"/>
      <c r="EW88" s="116"/>
      <c r="EX88" s="116"/>
      <c r="EY88" s="116"/>
      <c r="EZ88" s="116"/>
      <c r="FA88" s="116"/>
      <c r="FB88" s="116"/>
      <c r="FC88" s="116"/>
      <c r="FD88" s="116"/>
      <c r="FE88" s="116"/>
      <c r="FF88" s="116"/>
      <c r="FG88" s="116"/>
      <c r="FH88" s="116"/>
      <c r="FI88" s="116"/>
      <c r="FJ88" s="116"/>
      <c r="FK88" s="116"/>
      <c r="FL88" s="116"/>
      <c r="FM88" s="116"/>
      <c r="FN88" s="116"/>
      <c r="FO88" s="116"/>
      <c r="FP88" s="116"/>
      <c r="FQ88" s="116"/>
      <c r="FR88" s="116"/>
      <c r="FS88" s="116"/>
      <c r="FT88" s="116"/>
      <c r="FU88" s="116"/>
      <c r="FV88" s="116"/>
      <c r="FW88" s="116"/>
      <c r="FX88" s="116"/>
      <c r="FY88" s="116"/>
      <c r="FZ88" s="116"/>
      <c r="GA88" s="116"/>
      <c r="GB88" s="116"/>
      <c r="GC88" s="116"/>
      <c r="GD88" s="116"/>
      <c r="GE88" s="116"/>
      <c r="GF88" s="116"/>
      <c r="GG88" s="116"/>
      <c r="GH88" s="116"/>
      <c r="GI88" s="116"/>
      <c r="GJ88" s="116"/>
      <c r="GK88" s="116"/>
      <c r="GL88" s="116"/>
      <c r="GM88" s="116"/>
      <c r="GN88" s="116"/>
      <c r="GO88" s="116"/>
      <c r="GP88" s="116"/>
      <c r="GQ88" s="116"/>
      <c r="GR88" s="116"/>
      <c r="GS88" s="116"/>
      <c r="GT88" s="116"/>
      <c r="GU88" s="116"/>
      <c r="GV88" s="116"/>
      <c r="GW88" s="116"/>
      <c r="GX88" s="116"/>
      <c r="GY88" s="116"/>
      <c r="GZ88" s="116"/>
      <c r="HA88" s="116"/>
      <c r="HB88" s="116"/>
      <c r="HC88" s="116"/>
      <c r="HD88" s="116"/>
      <c r="HE88" s="116"/>
      <c r="HF88" s="116"/>
      <c r="HG88" s="116"/>
      <c r="HH88" s="116"/>
      <c r="HI88" s="116"/>
      <c r="HJ88" s="116"/>
      <c r="HK88" s="116"/>
      <c r="HL88" s="116"/>
      <c r="HM88" s="116"/>
      <c r="HN88" s="116"/>
      <c r="HO88" s="116"/>
      <c r="HP88" s="116"/>
      <c r="HQ88" s="116"/>
      <c r="HR88" s="116"/>
      <c r="HS88" s="116"/>
      <c r="HT88" s="116"/>
      <c r="HU88" s="116"/>
      <c r="HV88" s="116"/>
      <c r="HW88" s="116"/>
      <c r="HX88" s="116"/>
      <c r="HY88" s="116"/>
      <c r="HZ88" s="116"/>
      <c r="IA88" s="116"/>
      <c r="IB88" s="116"/>
      <c r="IC88" s="116"/>
      <c r="ID88" s="116"/>
      <c r="IE88" s="116"/>
      <c r="IF88" s="116"/>
      <c r="IG88" s="116"/>
      <c r="IH88" s="116"/>
      <c r="II88" s="116"/>
      <c r="IJ88" s="116"/>
      <c r="IK88" s="116"/>
      <c r="IL88" s="116"/>
      <c r="IM88" s="123"/>
      <c r="IN88" s="123"/>
      <c r="IO88" s="123"/>
      <c r="IP88" s="123"/>
    </row>
    <row r="89" spans="1:250" s="124" customFormat="1" ht="15" customHeight="1">
      <c r="A89" s="120" t="s">
        <v>922</v>
      </c>
      <c r="B89" s="11">
        <v>0</v>
      </c>
      <c r="C89" s="122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  <c r="DK89" s="116"/>
      <c r="DL89" s="116"/>
      <c r="DM89" s="116"/>
      <c r="DN89" s="116"/>
      <c r="DO89" s="116"/>
      <c r="DP89" s="116"/>
      <c r="DQ89" s="116"/>
      <c r="DR89" s="116"/>
      <c r="DS89" s="116"/>
      <c r="DT89" s="116"/>
      <c r="DU89" s="116"/>
      <c r="DV89" s="116"/>
      <c r="DW89" s="116"/>
      <c r="DX89" s="116"/>
      <c r="DY89" s="116"/>
      <c r="DZ89" s="116"/>
      <c r="EA89" s="116"/>
      <c r="EB89" s="116"/>
      <c r="EC89" s="116"/>
      <c r="ED89" s="116"/>
      <c r="EE89" s="116"/>
      <c r="EF89" s="116"/>
      <c r="EG89" s="116"/>
      <c r="EH89" s="116"/>
      <c r="EI89" s="116"/>
      <c r="EJ89" s="116"/>
      <c r="EK89" s="116"/>
      <c r="EL89" s="116"/>
      <c r="EM89" s="116"/>
      <c r="EN89" s="116"/>
      <c r="EO89" s="116"/>
      <c r="EP89" s="116"/>
      <c r="EQ89" s="116"/>
      <c r="ER89" s="116"/>
      <c r="ES89" s="116"/>
      <c r="ET89" s="116"/>
      <c r="EU89" s="116"/>
      <c r="EV89" s="116"/>
      <c r="EW89" s="116"/>
      <c r="EX89" s="116"/>
      <c r="EY89" s="116"/>
      <c r="EZ89" s="116"/>
      <c r="FA89" s="116"/>
      <c r="FB89" s="116"/>
      <c r="FC89" s="116"/>
      <c r="FD89" s="116"/>
      <c r="FE89" s="116"/>
      <c r="FF89" s="116"/>
      <c r="FG89" s="116"/>
      <c r="FH89" s="116"/>
      <c r="FI89" s="116"/>
      <c r="FJ89" s="116"/>
      <c r="FK89" s="116"/>
      <c r="FL89" s="116"/>
      <c r="FM89" s="116"/>
      <c r="FN89" s="116"/>
      <c r="FO89" s="116"/>
      <c r="FP89" s="116"/>
      <c r="FQ89" s="116"/>
      <c r="FR89" s="116"/>
      <c r="FS89" s="116"/>
      <c r="FT89" s="116"/>
      <c r="FU89" s="116"/>
      <c r="FV89" s="116"/>
      <c r="FW89" s="116"/>
      <c r="FX89" s="116"/>
      <c r="FY89" s="116"/>
      <c r="FZ89" s="116"/>
      <c r="GA89" s="116"/>
      <c r="GB89" s="116"/>
      <c r="GC89" s="116"/>
      <c r="GD89" s="116"/>
      <c r="GE89" s="116"/>
      <c r="GF89" s="116"/>
      <c r="GG89" s="116"/>
      <c r="GH89" s="116"/>
      <c r="GI89" s="116"/>
      <c r="GJ89" s="116"/>
      <c r="GK89" s="116"/>
      <c r="GL89" s="116"/>
      <c r="GM89" s="116"/>
      <c r="GN89" s="116"/>
      <c r="GO89" s="116"/>
      <c r="GP89" s="116"/>
      <c r="GQ89" s="116"/>
      <c r="GR89" s="116"/>
      <c r="GS89" s="116"/>
      <c r="GT89" s="116"/>
      <c r="GU89" s="116"/>
      <c r="GV89" s="116"/>
      <c r="GW89" s="116"/>
      <c r="GX89" s="116"/>
      <c r="GY89" s="116"/>
      <c r="GZ89" s="116"/>
      <c r="HA89" s="116"/>
      <c r="HB89" s="116"/>
      <c r="HC89" s="116"/>
      <c r="HD89" s="116"/>
      <c r="HE89" s="116"/>
      <c r="HF89" s="116"/>
      <c r="HG89" s="116"/>
      <c r="HH89" s="116"/>
      <c r="HI89" s="116"/>
      <c r="HJ89" s="116"/>
      <c r="HK89" s="116"/>
      <c r="HL89" s="116"/>
      <c r="HM89" s="116"/>
      <c r="HN89" s="116"/>
      <c r="HO89" s="116"/>
      <c r="HP89" s="116"/>
      <c r="HQ89" s="116"/>
      <c r="HR89" s="116"/>
      <c r="HS89" s="116"/>
      <c r="HT89" s="116"/>
      <c r="HU89" s="116"/>
      <c r="HV89" s="116"/>
      <c r="HW89" s="116"/>
      <c r="HX89" s="116"/>
      <c r="HY89" s="116"/>
      <c r="HZ89" s="116"/>
      <c r="IA89" s="116"/>
      <c r="IB89" s="116"/>
      <c r="IC89" s="116"/>
      <c r="ID89" s="116"/>
      <c r="IE89" s="116"/>
      <c r="IF89" s="116"/>
      <c r="IG89" s="116"/>
      <c r="IH89" s="116"/>
      <c r="II89" s="116"/>
      <c r="IJ89" s="116"/>
      <c r="IK89" s="116"/>
      <c r="IL89" s="116"/>
      <c r="IM89" s="123"/>
      <c r="IN89" s="123"/>
      <c r="IO89" s="123"/>
      <c r="IP89" s="123"/>
    </row>
    <row r="90" spans="1:250" s="124" customFormat="1" ht="15" customHeight="1">
      <c r="A90" s="120" t="s">
        <v>151</v>
      </c>
      <c r="B90" s="11">
        <v>763</v>
      </c>
      <c r="C90" s="122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  <c r="DK90" s="116"/>
      <c r="DL90" s="116"/>
      <c r="DM90" s="116"/>
      <c r="DN90" s="116"/>
      <c r="DO90" s="116"/>
      <c r="DP90" s="116"/>
      <c r="DQ90" s="116"/>
      <c r="DR90" s="116"/>
      <c r="DS90" s="116"/>
      <c r="DT90" s="116"/>
      <c r="DU90" s="116"/>
      <c r="DV90" s="116"/>
      <c r="DW90" s="116"/>
      <c r="DX90" s="116"/>
      <c r="DY90" s="116"/>
      <c r="DZ90" s="116"/>
      <c r="EA90" s="116"/>
      <c r="EB90" s="116"/>
      <c r="EC90" s="116"/>
      <c r="ED90" s="116"/>
      <c r="EE90" s="116"/>
      <c r="EF90" s="116"/>
      <c r="EG90" s="116"/>
      <c r="EH90" s="116"/>
      <c r="EI90" s="116"/>
      <c r="EJ90" s="116"/>
      <c r="EK90" s="116"/>
      <c r="EL90" s="116"/>
      <c r="EM90" s="116"/>
      <c r="EN90" s="116"/>
      <c r="EO90" s="116"/>
      <c r="EP90" s="116"/>
      <c r="EQ90" s="116"/>
      <c r="ER90" s="116"/>
      <c r="ES90" s="116"/>
      <c r="ET90" s="116"/>
      <c r="EU90" s="116"/>
      <c r="EV90" s="116"/>
      <c r="EW90" s="116"/>
      <c r="EX90" s="116"/>
      <c r="EY90" s="116"/>
      <c r="EZ90" s="116"/>
      <c r="FA90" s="116"/>
      <c r="FB90" s="116"/>
      <c r="FC90" s="116"/>
      <c r="FD90" s="116"/>
      <c r="FE90" s="116"/>
      <c r="FF90" s="116"/>
      <c r="FG90" s="116"/>
      <c r="FH90" s="116"/>
      <c r="FI90" s="116"/>
      <c r="FJ90" s="116"/>
      <c r="FK90" s="116"/>
      <c r="FL90" s="116"/>
      <c r="FM90" s="116"/>
      <c r="FN90" s="116"/>
      <c r="FO90" s="116"/>
      <c r="FP90" s="116"/>
      <c r="FQ90" s="116"/>
      <c r="FR90" s="116"/>
      <c r="FS90" s="116"/>
      <c r="FT90" s="116"/>
      <c r="FU90" s="116"/>
      <c r="FV90" s="116"/>
      <c r="FW90" s="116"/>
      <c r="FX90" s="116"/>
      <c r="FY90" s="116"/>
      <c r="FZ90" s="116"/>
      <c r="GA90" s="116"/>
      <c r="GB90" s="116"/>
      <c r="GC90" s="116"/>
      <c r="GD90" s="116"/>
      <c r="GE90" s="116"/>
      <c r="GF90" s="116"/>
      <c r="GG90" s="116"/>
      <c r="GH90" s="116"/>
      <c r="GI90" s="116"/>
      <c r="GJ90" s="116"/>
      <c r="GK90" s="116"/>
      <c r="GL90" s="116"/>
      <c r="GM90" s="116"/>
      <c r="GN90" s="116"/>
      <c r="GO90" s="116"/>
      <c r="GP90" s="116"/>
      <c r="GQ90" s="116"/>
      <c r="GR90" s="116"/>
      <c r="GS90" s="116"/>
      <c r="GT90" s="116"/>
      <c r="GU90" s="116"/>
      <c r="GV90" s="116"/>
      <c r="GW90" s="116"/>
      <c r="GX90" s="116"/>
      <c r="GY90" s="116"/>
      <c r="GZ90" s="116"/>
      <c r="HA90" s="116"/>
      <c r="HB90" s="116"/>
      <c r="HC90" s="116"/>
      <c r="HD90" s="116"/>
      <c r="HE90" s="116"/>
      <c r="HF90" s="116"/>
      <c r="HG90" s="116"/>
      <c r="HH90" s="116"/>
      <c r="HI90" s="116"/>
      <c r="HJ90" s="116"/>
      <c r="HK90" s="116"/>
      <c r="HL90" s="116"/>
      <c r="HM90" s="116"/>
      <c r="HN90" s="116"/>
      <c r="HO90" s="116"/>
      <c r="HP90" s="116"/>
      <c r="HQ90" s="116"/>
      <c r="HR90" s="116"/>
      <c r="HS90" s="116"/>
      <c r="HT90" s="116"/>
      <c r="HU90" s="116"/>
      <c r="HV90" s="116"/>
      <c r="HW90" s="116"/>
      <c r="HX90" s="116"/>
      <c r="HY90" s="116"/>
      <c r="HZ90" s="116"/>
      <c r="IA90" s="116"/>
      <c r="IB90" s="116"/>
      <c r="IC90" s="116"/>
      <c r="ID90" s="116"/>
      <c r="IE90" s="116"/>
      <c r="IF90" s="116"/>
      <c r="IG90" s="116"/>
      <c r="IH90" s="116"/>
      <c r="II90" s="116"/>
      <c r="IJ90" s="116"/>
      <c r="IK90" s="116"/>
      <c r="IL90" s="116"/>
      <c r="IM90" s="123"/>
      <c r="IN90" s="123"/>
      <c r="IO90" s="123"/>
      <c r="IP90" s="123"/>
    </row>
    <row r="91" spans="1:250" s="124" customFormat="1" ht="15" customHeight="1">
      <c r="A91" s="120" t="s">
        <v>152</v>
      </c>
      <c r="B91" s="11">
        <v>124</v>
      </c>
      <c r="C91" s="122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  <c r="DK91" s="116"/>
      <c r="DL91" s="116"/>
      <c r="DM91" s="116"/>
      <c r="DN91" s="116"/>
      <c r="DO91" s="116"/>
      <c r="DP91" s="116"/>
      <c r="DQ91" s="116"/>
      <c r="DR91" s="116"/>
      <c r="DS91" s="116"/>
      <c r="DT91" s="116"/>
      <c r="DU91" s="116"/>
      <c r="DV91" s="116"/>
      <c r="DW91" s="116"/>
      <c r="DX91" s="116"/>
      <c r="DY91" s="116"/>
      <c r="DZ91" s="116"/>
      <c r="EA91" s="116"/>
      <c r="EB91" s="116"/>
      <c r="EC91" s="116"/>
      <c r="ED91" s="116"/>
      <c r="EE91" s="116"/>
      <c r="EF91" s="116"/>
      <c r="EG91" s="116"/>
      <c r="EH91" s="116"/>
      <c r="EI91" s="116"/>
      <c r="EJ91" s="116"/>
      <c r="EK91" s="116"/>
      <c r="EL91" s="116"/>
      <c r="EM91" s="116"/>
      <c r="EN91" s="116"/>
      <c r="EO91" s="116"/>
      <c r="EP91" s="116"/>
      <c r="EQ91" s="116"/>
      <c r="ER91" s="116"/>
      <c r="ES91" s="116"/>
      <c r="ET91" s="116"/>
      <c r="EU91" s="116"/>
      <c r="EV91" s="116"/>
      <c r="EW91" s="116"/>
      <c r="EX91" s="116"/>
      <c r="EY91" s="116"/>
      <c r="EZ91" s="116"/>
      <c r="FA91" s="116"/>
      <c r="FB91" s="116"/>
      <c r="FC91" s="116"/>
      <c r="FD91" s="116"/>
      <c r="FE91" s="116"/>
      <c r="FF91" s="116"/>
      <c r="FG91" s="116"/>
      <c r="FH91" s="116"/>
      <c r="FI91" s="116"/>
      <c r="FJ91" s="116"/>
      <c r="FK91" s="116"/>
      <c r="FL91" s="116"/>
      <c r="FM91" s="116"/>
      <c r="FN91" s="116"/>
      <c r="FO91" s="116"/>
      <c r="FP91" s="116"/>
      <c r="FQ91" s="116"/>
      <c r="FR91" s="116"/>
      <c r="FS91" s="116"/>
      <c r="FT91" s="116"/>
      <c r="FU91" s="116"/>
      <c r="FV91" s="116"/>
      <c r="FW91" s="116"/>
      <c r="FX91" s="116"/>
      <c r="FY91" s="116"/>
      <c r="FZ91" s="116"/>
      <c r="GA91" s="116"/>
      <c r="GB91" s="116"/>
      <c r="GC91" s="116"/>
      <c r="GD91" s="116"/>
      <c r="GE91" s="116"/>
      <c r="GF91" s="116"/>
      <c r="GG91" s="116"/>
      <c r="GH91" s="116"/>
      <c r="GI91" s="116"/>
      <c r="GJ91" s="116"/>
      <c r="GK91" s="116"/>
      <c r="GL91" s="116"/>
      <c r="GM91" s="116"/>
      <c r="GN91" s="116"/>
      <c r="GO91" s="116"/>
      <c r="GP91" s="116"/>
      <c r="GQ91" s="116"/>
      <c r="GR91" s="116"/>
      <c r="GS91" s="116"/>
      <c r="GT91" s="116"/>
      <c r="GU91" s="116"/>
      <c r="GV91" s="116"/>
      <c r="GW91" s="116"/>
      <c r="GX91" s="116"/>
      <c r="GY91" s="116"/>
      <c r="GZ91" s="116"/>
      <c r="HA91" s="116"/>
      <c r="HB91" s="116"/>
      <c r="HC91" s="116"/>
      <c r="HD91" s="116"/>
      <c r="HE91" s="116"/>
      <c r="HF91" s="116"/>
      <c r="HG91" s="116"/>
      <c r="HH91" s="116"/>
      <c r="HI91" s="116"/>
      <c r="HJ91" s="116"/>
      <c r="HK91" s="116"/>
      <c r="HL91" s="116"/>
      <c r="HM91" s="116"/>
      <c r="HN91" s="116"/>
      <c r="HO91" s="116"/>
      <c r="HP91" s="116"/>
      <c r="HQ91" s="116"/>
      <c r="HR91" s="116"/>
      <c r="HS91" s="116"/>
      <c r="HT91" s="116"/>
      <c r="HU91" s="116"/>
      <c r="HV91" s="116"/>
      <c r="HW91" s="116"/>
      <c r="HX91" s="116"/>
      <c r="HY91" s="116"/>
      <c r="HZ91" s="116"/>
      <c r="IA91" s="116"/>
      <c r="IB91" s="116"/>
      <c r="IC91" s="116"/>
      <c r="ID91" s="116"/>
      <c r="IE91" s="116"/>
      <c r="IF91" s="116"/>
      <c r="IG91" s="116"/>
      <c r="IH91" s="116"/>
      <c r="II91" s="116"/>
      <c r="IJ91" s="116"/>
      <c r="IK91" s="116"/>
      <c r="IL91" s="116"/>
      <c r="IM91" s="123"/>
      <c r="IN91" s="123"/>
      <c r="IO91" s="123"/>
      <c r="IP91" s="123"/>
    </row>
    <row r="92" spans="1:250" s="124" customFormat="1" ht="15" customHeight="1">
      <c r="A92" s="120" t="s">
        <v>153</v>
      </c>
      <c r="B92" s="11">
        <v>10</v>
      </c>
      <c r="C92" s="122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  <c r="DK92" s="116"/>
      <c r="DL92" s="116"/>
      <c r="DM92" s="116"/>
      <c r="DN92" s="116"/>
      <c r="DO92" s="116"/>
      <c r="DP92" s="116"/>
      <c r="DQ92" s="116"/>
      <c r="DR92" s="116"/>
      <c r="DS92" s="116"/>
      <c r="DT92" s="116"/>
      <c r="DU92" s="116"/>
      <c r="DV92" s="116"/>
      <c r="DW92" s="116"/>
      <c r="DX92" s="116"/>
      <c r="DY92" s="116"/>
      <c r="DZ92" s="116"/>
      <c r="EA92" s="116"/>
      <c r="EB92" s="116"/>
      <c r="EC92" s="116"/>
      <c r="ED92" s="116"/>
      <c r="EE92" s="116"/>
      <c r="EF92" s="116"/>
      <c r="EG92" s="116"/>
      <c r="EH92" s="116"/>
      <c r="EI92" s="116"/>
      <c r="EJ92" s="116"/>
      <c r="EK92" s="116"/>
      <c r="EL92" s="116"/>
      <c r="EM92" s="116"/>
      <c r="EN92" s="116"/>
      <c r="EO92" s="116"/>
      <c r="EP92" s="116"/>
      <c r="EQ92" s="116"/>
      <c r="ER92" s="116"/>
      <c r="ES92" s="116"/>
      <c r="ET92" s="116"/>
      <c r="EU92" s="116"/>
      <c r="EV92" s="116"/>
      <c r="EW92" s="116"/>
      <c r="EX92" s="116"/>
      <c r="EY92" s="116"/>
      <c r="EZ92" s="116"/>
      <c r="FA92" s="116"/>
      <c r="FB92" s="116"/>
      <c r="FC92" s="116"/>
      <c r="FD92" s="116"/>
      <c r="FE92" s="116"/>
      <c r="FF92" s="116"/>
      <c r="FG92" s="116"/>
      <c r="FH92" s="116"/>
      <c r="FI92" s="116"/>
      <c r="FJ92" s="116"/>
      <c r="FK92" s="116"/>
      <c r="FL92" s="116"/>
      <c r="FM92" s="116"/>
      <c r="FN92" s="116"/>
      <c r="FO92" s="116"/>
      <c r="FP92" s="116"/>
      <c r="FQ92" s="116"/>
      <c r="FR92" s="116"/>
      <c r="FS92" s="116"/>
      <c r="FT92" s="116"/>
      <c r="FU92" s="116"/>
      <c r="FV92" s="116"/>
      <c r="FW92" s="116"/>
      <c r="FX92" s="116"/>
      <c r="FY92" s="116"/>
      <c r="FZ92" s="116"/>
      <c r="GA92" s="116"/>
      <c r="GB92" s="116"/>
      <c r="GC92" s="116"/>
      <c r="GD92" s="116"/>
      <c r="GE92" s="116"/>
      <c r="GF92" s="116"/>
      <c r="GG92" s="116"/>
      <c r="GH92" s="116"/>
      <c r="GI92" s="116"/>
      <c r="GJ92" s="116"/>
      <c r="GK92" s="116"/>
      <c r="GL92" s="116"/>
      <c r="GM92" s="116"/>
      <c r="GN92" s="116"/>
      <c r="GO92" s="116"/>
      <c r="GP92" s="116"/>
      <c r="GQ92" s="116"/>
      <c r="GR92" s="116"/>
      <c r="GS92" s="116"/>
      <c r="GT92" s="116"/>
      <c r="GU92" s="116"/>
      <c r="GV92" s="116"/>
      <c r="GW92" s="116"/>
      <c r="GX92" s="116"/>
      <c r="GY92" s="116"/>
      <c r="GZ92" s="116"/>
      <c r="HA92" s="116"/>
      <c r="HB92" s="116"/>
      <c r="HC92" s="116"/>
      <c r="HD92" s="116"/>
      <c r="HE92" s="116"/>
      <c r="HF92" s="116"/>
      <c r="HG92" s="116"/>
      <c r="HH92" s="116"/>
      <c r="HI92" s="116"/>
      <c r="HJ92" s="116"/>
      <c r="HK92" s="116"/>
      <c r="HL92" s="116"/>
      <c r="HM92" s="116"/>
      <c r="HN92" s="116"/>
      <c r="HO92" s="116"/>
      <c r="HP92" s="116"/>
      <c r="HQ92" s="116"/>
      <c r="HR92" s="116"/>
      <c r="HS92" s="116"/>
      <c r="HT92" s="116"/>
      <c r="HU92" s="116"/>
      <c r="HV92" s="116"/>
      <c r="HW92" s="116"/>
      <c r="HX92" s="116"/>
      <c r="HY92" s="116"/>
      <c r="HZ92" s="116"/>
      <c r="IA92" s="116"/>
      <c r="IB92" s="116"/>
      <c r="IC92" s="116"/>
      <c r="ID92" s="116"/>
      <c r="IE92" s="116"/>
      <c r="IF92" s="116"/>
      <c r="IG92" s="116"/>
      <c r="IH92" s="116"/>
      <c r="II92" s="116"/>
      <c r="IJ92" s="116"/>
      <c r="IK92" s="116"/>
      <c r="IL92" s="116"/>
      <c r="IM92" s="123"/>
      <c r="IN92" s="123"/>
      <c r="IO92" s="123"/>
      <c r="IP92" s="123"/>
    </row>
    <row r="93" spans="1:250" s="124" customFormat="1" ht="15" customHeight="1">
      <c r="A93" s="120" t="s">
        <v>923</v>
      </c>
      <c r="B93" s="11">
        <v>0</v>
      </c>
      <c r="C93" s="122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  <c r="DK93" s="116"/>
      <c r="DL93" s="116"/>
      <c r="DM93" s="116"/>
      <c r="DN93" s="116"/>
      <c r="DO93" s="116"/>
      <c r="DP93" s="116"/>
      <c r="DQ93" s="116"/>
      <c r="DR93" s="116"/>
      <c r="DS93" s="116"/>
      <c r="DT93" s="116"/>
      <c r="DU93" s="116"/>
      <c r="DV93" s="116"/>
      <c r="DW93" s="116"/>
      <c r="DX93" s="116"/>
      <c r="DY93" s="116"/>
      <c r="DZ93" s="116"/>
      <c r="EA93" s="116"/>
      <c r="EB93" s="116"/>
      <c r="EC93" s="116"/>
      <c r="ED93" s="116"/>
      <c r="EE93" s="116"/>
      <c r="EF93" s="116"/>
      <c r="EG93" s="116"/>
      <c r="EH93" s="116"/>
      <c r="EI93" s="116"/>
      <c r="EJ93" s="116"/>
      <c r="EK93" s="116"/>
      <c r="EL93" s="116"/>
      <c r="EM93" s="116"/>
      <c r="EN93" s="116"/>
      <c r="EO93" s="116"/>
      <c r="EP93" s="116"/>
      <c r="EQ93" s="116"/>
      <c r="ER93" s="116"/>
      <c r="ES93" s="116"/>
      <c r="ET93" s="116"/>
      <c r="EU93" s="116"/>
      <c r="EV93" s="116"/>
      <c r="EW93" s="116"/>
      <c r="EX93" s="116"/>
      <c r="EY93" s="116"/>
      <c r="EZ93" s="116"/>
      <c r="FA93" s="116"/>
      <c r="FB93" s="116"/>
      <c r="FC93" s="116"/>
      <c r="FD93" s="116"/>
      <c r="FE93" s="116"/>
      <c r="FF93" s="116"/>
      <c r="FG93" s="116"/>
      <c r="FH93" s="116"/>
      <c r="FI93" s="116"/>
      <c r="FJ93" s="116"/>
      <c r="FK93" s="116"/>
      <c r="FL93" s="116"/>
      <c r="FM93" s="116"/>
      <c r="FN93" s="116"/>
      <c r="FO93" s="116"/>
      <c r="FP93" s="116"/>
      <c r="FQ93" s="116"/>
      <c r="FR93" s="116"/>
      <c r="FS93" s="116"/>
      <c r="FT93" s="116"/>
      <c r="FU93" s="116"/>
      <c r="FV93" s="116"/>
      <c r="FW93" s="116"/>
      <c r="FX93" s="116"/>
      <c r="FY93" s="116"/>
      <c r="FZ93" s="116"/>
      <c r="GA93" s="116"/>
      <c r="GB93" s="116"/>
      <c r="GC93" s="116"/>
      <c r="GD93" s="116"/>
      <c r="GE93" s="116"/>
      <c r="GF93" s="116"/>
      <c r="GG93" s="116"/>
      <c r="GH93" s="116"/>
      <c r="GI93" s="116"/>
      <c r="GJ93" s="116"/>
      <c r="GK93" s="116"/>
      <c r="GL93" s="116"/>
      <c r="GM93" s="116"/>
      <c r="GN93" s="116"/>
      <c r="GO93" s="116"/>
      <c r="GP93" s="116"/>
      <c r="GQ93" s="116"/>
      <c r="GR93" s="116"/>
      <c r="GS93" s="116"/>
      <c r="GT93" s="116"/>
      <c r="GU93" s="116"/>
      <c r="GV93" s="116"/>
      <c r="GW93" s="116"/>
      <c r="GX93" s="116"/>
      <c r="GY93" s="116"/>
      <c r="GZ93" s="116"/>
      <c r="HA93" s="116"/>
      <c r="HB93" s="116"/>
      <c r="HC93" s="116"/>
      <c r="HD93" s="116"/>
      <c r="HE93" s="116"/>
      <c r="HF93" s="116"/>
      <c r="HG93" s="116"/>
      <c r="HH93" s="116"/>
      <c r="HI93" s="116"/>
      <c r="HJ93" s="116"/>
      <c r="HK93" s="116"/>
      <c r="HL93" s="116"/>
      <c r="HM93" s="116"/>
      <c r="HN93" s="116"/>
      <c r="HO93" s="116"/>
      <c r="HP93" s="116"/>
      <c r="HQ93" s="116"/>
      <c r="HR93" s="116"/>
      <c r="HS93" s="116"/>
      <c r="HT93" s="116"/>
      <c r="HU93" s="116"/>
      <c r="HV93" s="116"/>
      <c r="HW93" s="116"/>
      <c r="HX93" s="116"/>
      <c r="HY93" s="116"/>
      <c r="HZ93" s="116"/>
      <c r="IA93" s="116"/>
      <c r="IB93" s="116"/>
      <c r="IC93" s="116"/>
      <c r="ID93" s="116"/>
      <c r="IE93" s="116"/>
      <c r="IF93" s="116"/>
      <c r="IG93" s="116"/>
      <c r="IH93" s="116"/>
      <c r="II93" s="116"/>
      <c r="IJ93" s="116"/>
      <c r="IK93" s="116"/>
      <c r="IL93" s="116"/>
      <c r="IM93" s="123"/>
      <c r="IN93" s="123"/>
      <c r="IO93" s="123"/>
      <c r="IP93" s="123"/>
    </row>
    <row r="94" spans="1:250" s="124" customFormat="1" ht="15" customHeight="1">
      <c r="A94" s="120" t="s">
        <v>154</v>
      </c>
      <c r="B94" s="11">
        <v>161</v>
      </c>
      <c r="C94" s="122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  <c r="DK94" s="116"/>
      <c r="DL94" s="116"/>
      <c r="DM94" s="116"/>
      <c r="DN94" s="116"/>
      <c r="DO94" s="116"/>
      <c r="DP94" s="116"/>
      <c r="DQ94" s="116"/>
      <c r="DR94" s="116"/>
      <c r="DS94" s="116"/>
      <c r="DT94" s="116"/>
      <c r="DU94" s="116"/>
      <c r="DV94" s="116"/>
      <c r="DW94" s="116"/>
      <c r="DX94" s="116"/>
      <c r="DY94" s="116"/>
      <c r="DZ94" s="116"/>
      <c r="EA94" s="116"/>
      <c r="EB94" s="116"/>
      <c r="EC94" s="116"/>
      <c r="ED94" s="116"/>
      <c r="EE94" s="116"/>
      <c r="EF94" s="116"/>
      <c r="EG94" s="116"/>
      <c r="EH94" s="116"/>
      <c r="EI94" s="116"/>
      <c r="EJ94" s="116"/>
      <c r="EK94" s="116"/>
      <c r="EL94" s="116"/>
      <c r="EM94" s="116"/>
      <c r="EN94" s="116"/>
      <c r="EO94" s="116"/>
      <c r="EP94" s="116"/>
      <c r="EQ94" s="116"/>
      <c r="ER94" s="116"/>
      <c r="ES94" s="116"/>
      <c r="ET94" s="116"/>
      <c r="EU94" s="116"/>
      <c r="EV94" s="116"/>
      <c r="EW94" s="116"/>
      <c r="EX94" s="116"/>
      <c r="EY94" s="116"/>
      <c r="EZ94" s="116"/>
      <c r="FA94" s="116"/>
      <c r="FB94" s="116"/>
      <c r="FC94" s="116"/>
      <c r="FD94" s="116"/>
      <c r="FE94" s="116"/>
      <c r="FF94" s="116"/>
      <c r="FG94" s="116"/>
      <c r="FH94" s="116"/>
      <c r="FI94" s="116"/>
      <c r="FJ94" s="116"/>
      <c r="FK94" s="116"/>
      <c r="FL94" s="116"/>
      <c r="FM94" s="116"/>
      <c r="FN94" s="116"/>
      <c r="FO94" s="116"/>
      <c r="FP94" s="116"/>
      <c r="FQ94" s="116"/>
      <c r="FR94" s="116"/>
      <c r="FS94" s="116"/>
      <c r="FT94" s="116"/>
      <c r="FU94" s="116"/>
      <c r="FV94" s="116"/>
      <c r="FW94" s="116"/>
      <c r="FX94" s="116"/>
      <c r="FY94" s="116"/>
      <c r="FZ94" s="116"/>
      <c r="GA94" s="116"/>
      <c r="GB94" s="116"/>
      <c r="GC94" s="116"/>
      <c r="GD94" s="116"/>
      <c r="GE94" s="116"/>
      <c r="GF94" s="116"/>
      <c r="GG94" s="116"/>
      <c r="GH94" s="116"/>
      <c r="GI94" s="116"/>
      <c r="GJ94" s="116"/>
      <c r="GK94" s="116"/>
      <c r="GL94" s="116"/>
      <c r="GM94" s="116"/>
      <c r="GN94" s="116"/>
      <c r="GO94" s="116"/>
      <c r="GP94" s="116"/>
      <c r="GQ94" s="116"/>
      <c r="GR94" s="116"/>
      <c r="GS94" s="116"/>
      <c r="GT94" s="116"/>
      <c r="GU94" s="116"/>
      <c r="GV94" s="116"/>
      <c r="GW94" s="116"/>
      <c r="GX94" s="116"/>
      <c r="GY94" s="116"/>
      <c r="GZ94" s="116"/>
      <c r="HA94" s="116"/>
      <c r="HB94" s="116"/>
      <c r="HC94" s="116"/>
      <c r="HD94" s="116"/>
      <c r="HE94" s="116"/>
      <c r="HF94" s="116"/>
      <c r="HG94" s="116"/>
      <c r="HH94" s="116"/>
      <c r="HI94" s="116"/>
      <c r="HJ94" s="116"/>
      <c r="HK94" s="116"/>
      <c r="HL94" s="116"/>
      <c r="HM94" s="116"/>
      <c r="HN94" s="116"/>
      <c r="HO94" s="116"/>
      <c r="HP94" s="116"/>
      <c r="HQ94" s="116"/>
      <c r="HR94" s="116"/>
      <c r="HS94" s="116"/>
      <c r="HT94" s="116"/>
      <c r="HU94" s="116"/>
      <c r="HV94" s="116"/>
      <c r="HW94" s="116"/>
      <c r="HX94" s="116"/>
      <c r="HY94" s="116"/>
      <c r="HZ94" s="116"/>
      <c r="IA94" s="116"/>
      <c r="IB94" s="116"/>
      <c r="IC94" s="116"/>
      <c r="ID94" s="116"/>
      <c r="IE94" s="116"/>
      <c r="IF94" s="116"/>
      <c r="IG94" s="116"/>
      <c r="IH94" s="116"/>
      <c r="II94" s="116"/>
      <c r="IJ94" s="116"/>
      <c r="IK94" s="116"/>
      <c r="IL94" s="116"/>
      <c r="IM94" s="123"/>
      <c r="IN94" s="123"/>
      <c r="IO94" s="123"/>
      <c r="IP94" s="123"/>
    </row>
    <row r="95" spans="1:250" s="124" customFormat="1" ht="15" customHeight="1">
      <c r="A95" s="120" t="s">
        <v>924</v>
      </c>
      <c r="B95" s="11">
        <v>0</v>
      </c>
      <c r="C95" s="122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  <c r="DK95" s="116"/>
      <c r="DL95" s="116"/>
      <c r="DM95" s="116"/>
      <c r="DN95" s="116"/>
      <c r="DO95" s="116"/>
      <c r="DP95" s="116"/>
      <c r="DQ95" s="116"/>
      <c r="DR95" s="116"/>
      <c r="DS95" s="116"/>
      <c r="DT95" s="116"/>
      <c r="DU95" s="116"/>
      <c r="DV95" s="116"/>
      <c r="DW95" s="116"/>
      <c r="DX95" s="116"/>
      <c r="DY95" s="116"/>
      <c r="DZ95" s="116"/>
      <c r="EA95" s="116"/>
      <c r="EB95" s="116"/>
      <c r="EC95" s="116"/>
      <c r="ED95" s="116"/>
      <c r="EE95" s="116"/>
      <c r="EF95" s="116"/>
      <c r="EG95" s="116"/>
      <c r="EH95" s="116"/>
      <c r="EI95" s="116"/>
      <c r="EJ95" s="116"/>
      <c r="EK95" s="116"/>
      <c r="EL95" s="116"/>
      <c r="EM95" s="116"/>
      <c r="EN95" s="116"/>
      <c r="EO95" s="116"/>
      <c r="EP95" s="116"/>
      <c r="EQ95" s="116"/>
      <c r="ER95" s="116"/>
      <c r="ES95" s="116"/>
      <c r="ET95" s="116"/>
      <c r="EU95" s="116"/>
      <c r="EV95" s="116"/>
      <c r="EW95" s="116"/>
      <c r="EX95" s="116"/>
      <c r="EY95" s="116"/>
      <c r="EZ95" s="116"/>
      <c r="FA95" s="116"/>
      <c r="FB95" s="116"/>
      <c r="FC95" s="116"/>
      <c r="FD95" s="116"/>
      <c r="FE95" s="116"/>
      <c r="FF95" s="116"/>
      <c r="FG95" s="116"/>
      <c r="FH95" s="116"/>
      <c r="FI95" s="116"/>
      <c r="FJ95" s="116"/>
      <c r="FK95" s="116"/>
      <c r="FL95" s="116"/>
      <c r="FM95" s="116"/>
      <c r="FN95" s="116"/>
      <c r="FO95" s="116"/>
      <c r="FP95" s="116"/>
      <c r="FQ95" s="116"/>
      <c r="FR95" s="116"/>
      <c r="FS95" s="116"/>
      <c r="FT95" s="116"/>
      <c r="FU95" s="116"/>
      <c r="FV95" s="116"/>
      <c r="FW95" s="116"/>
      <c r="FX95" s="116"/>
      <c r="FY95" s="116"/>
      <c r="FZ95" s="116"/>
      <c r="GA95" s="116"/>
      <c r="GB95" s="116"/>
      <c r="GC95" s="116"/>
      <c r="GD95" s="116"/>
      <c r="GE95" s="116"/>
      <c r="GF95" s="116"/>
      <c r="GG95" s="116"/>
      <c r="GH95" s="116"/>
      <c r="GI95" s="116"/>
      <c r="GJ95" s="116"/>
      <c r="GK95" s="116"/>
      <c r="GL95" s="116"/>
      <c r="GM95" s="116"/>
      <c r="GN95" s="116"/>
      <c r="GO95" s="116"/>
      <c r="GP95" s="116"/>
      <c r="GQ95" s="116"/>
      <c r="GR95" s="116"/>
      <c r="GS95" s="116"/>
      <c r="GT95" s="116"/>
      <c r="GU95" s="116"/>
      <c r="GV95" s="116"/>
      <c r="GW95" s="116"/>
      <c r="GX95" s="116"/>
      <c r="GY95" s="116"/>
      <c r="GZ95" s="116"/>
      <c r="HA95" s="116"/>
      <c r="HB95" s="116"/>
      <c r="HC95" s="116"/>
      <c r="HD95" s="116"/>
      <c r="HE95" s="116"/>
      <c r="HF95" s="116"/>
      <c r="HG95" s="116"/>
      <c r="HH95" s="116"/>
      <c r="HI95" s="116"/>
      <c r="HJ95" s="116"/>
      <c r="HK95" s="116"/>
      <c r="HL95" s="116"/>
      <c r="HM95" s="116"/>
      <c r="HN95" s="116"/>
      <c r="HO95" s="116"/>
      <c r="HP95" s="116"/>
      <c r="HQ95" s="116"/>
      <c r="HR95" s="116"/>
      <c r="HS95" s="116"/>
      <c r="HT95" s="116"/>
      <c r="HU95" s="116"/>
      <c r="HV95" s="116"/>
      <c r="HW95" s="116"/>
      <c r="HX95" s="116"/>
      <c r="HY95" s="116"/>
      <c r="HZ95" s="116"/>
      <c r="IA95" s="116"/>
      <c r="IB95" s="116"/>
      <c r="IC95" s="116"/>
      <c r="ID95" s="116"/>
      <c r="IE95" s="116"/>
      <c r="IF95" s="116"/>
      <c r="IG95" s="116"/>
      <c r="IH95" s="116"/>
      <c r="II95" s="116"/>
      <c r="IJ95" s="116"/>
      <c r="IK95" s="116"/>
      <c r="IL95" s="116"/>
      <c r="IM95" s="123"/>
      <c r="IN95" s="123"/>
      <c r="IO95" s="123"/>
      <c r="IP95" s="123"/>
    </row>
    <row r="96" spans="1:250" s="124" customFormat="1" ht="15" customHeight="1">
      <c r="A96" s="120" t="s">
        <v>925</v>
      </c>
      <c r="B96" s="11">
        <v>0</v>
      </c>
      <c r="C96" s="122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  <c r="DK96" s="116"/>
      <c r="DL96" s="116"/>
      <c r="DM96" s="116"/>
      <c r="DN96" s="116"/>
      <c r="DO96" s="116"/>
      <c r="DP96" s="116"/>
      <c r="DQ96" s="116"/>
      <c r="DR96" s="116"/>
      <c r="DS96" s="116"/>
      <c r="DT96" s="116"/>
      <c r="DU96" s="116"/>
      <c r="DV96" s="116"/>
      <c r="DW96" s="116"/>
      <c r="DX96" s="116"/>
      <c r="DY96" s="116"/>
      <c r="DZ96" s="116"/>
      <c r="EA96" s="116"/>
      <c r="EB96" s="116"/>
      <c r="EC96" s="116"/>
      <c r="ED96" s="116"/>
      <c r="EE96" s="116"/>
      <c r="EF96" s="116"/>
      <c r="EG96" s="116"/>
      <c r="EH96" s="116"/>
      <c r="EI96" s="116"/>
      <c r="EJ96" s="116"/>
      <c r="EK96" s="116"/>
      <c r="EL96" s="116"/>
      <c r="EM96" s="116"/>
      <c r="EN96" s="116"/>
      <c r="EO96" s="116"/>
      <c r="EP96" s="116"/>
      <c r="EQ96" s="116"/>
      <c r="ER96" s="116"/>
      <c r="ES96" s="116"/>
      <c r="ET96" s="116"/>
      <c r="EU96" s="116"/>
      <c r="EV96" s="116"/>
      <c r="EW96" s="116"/>
      <c r="EX96" s="116"/>
      <c r="EY96" s="116"/>
      <c r="EZ96" s="116"/>
      <c r="FA96" s="116"/>
      <c r="FB96" s="116"/>
      <c r="FC96" s="116"/>
      <c r="FD96" s="116"/>
      <c r="FE96" s="116"/>
      <c r="FF96" s="116"/>
      <c r="FG96" s="116"/>
      <c r="FH96" s="116"/>
      <c r="FI96" s="116"/>
      <c r="FJ96" s="116"/>
      <c r="FK96" s="116"/>
      <c r="FL96" s="116"/>
      <c r="FM96" s="116"/>
      <c r="FN96" s="116"/>
      <c r="FO96" s="116"/>
      <c r="FP96" s="116"/>
      <c r="FQ96" s="116"/>
      <c r="FR96" s="116"/>
      <c r="FS96" s="116"/>
      <c r="FT96" s="116"/>
      <c r="FU96" s="116"/>
      <c r="FV96" s="116"/>
      <c r="FW96" s="116"/>
      <c r="FX96" s="116"/>
      <c r="FY96" s="116"/>
      <c r="FZ96" s="116"/>
      <c r="GA96" s="116"/>
      <c r="GB96" s="116"/>
      <c r="GC96" s="116"/>
      <c r="GD96" s="116"/>
      <c r="GE96" s="116"/>
      <c r="GF96" s="116"/>
      <c r="GG96" s="116"/>
      <c r="GH96" s="116"/>
      <c r="GI96" s="116"/>
      <c r="GJ96" s="116"/>
      <c r="GK96" s="116"/>
      <c r="GL96" s="116"/>
      <c r="GM96" s="116"/>
      <c r="GN96" s="116"/>
      <c r="GO96" s="116"/>
      <c r="GP96" s="116"/>
      <c r="GQ96" s="116"/>
      <c r="GR96" s="116"/>
      <c r="GS96" s="116"/>
      <c r="GT96" s="116"/>
      <c r="GU96" s="116"/>
      <c r="GV96" s="116"/>
      <c r="GW96" s="116"/>
      <c r="GX96" s="116"/>
      <c r="GY96" s="116"/>
      <c r="GZ96" s="116"/>
      <c r="HA96" s="116"/>
      <c r="HB96" s="116"/>
      <c r="HC96" s="116"/>
      <c r="HD96" s="116"/>
      <c r="HE96" s="116"/>
      <c r="HF96" s="116"/>
      <c r="HG96" s="116"/>
      <c r="HH96" s="116"/>
      <c r="HI96" s="116"/>
      <c r="HJ96" s="116"/>
      <c r="HK96" s="116"/>
      <c r="HL96" s="116"/>
      <c r="HM96" s="116"/>
      <c r="HN96" s="116"/>
      <c r="HO96" s="116"/>
      <c r="HP96" s="116"/>
      <c r="HQ96" s="116"/>
      <c r="HR96" s="116"/>
      <c r="HS96" s="116"/>
      <c r="HT96" s="116"/>
      <c r="HU96" s="116"/>
      <c r="HV96" s="116"/>
      <c r="HW96" s="116"/>
      <c r="HX96" s="116"/>
      <c r="HY96" s="116"/>
      <c r="HZ96" s="116"/>
      <c r="IA96" s="116"/>
      <c r="IB96" s="116"/>
      <c r="IC96" s="116"/>
      <c r="ID96" s="116"/>
      <c r="IE96" s="116"/>
      <c r="IF96" s="116"/>
      <c r="IG96" s="116"/>
      <c r="IH96" s="116"/>
      <c r="II96" s="116"/>
      <c r="IJ96" s="116"/>
      <c r="IK96" s="116"/>
      <c r="IL96" s="116"/>
      <c r="IM96" s="123"/>
      <c r="IN96" s="123"/>
      <c r="IO96" s="123"/>
      <c r="IP96" s="123"/>
    </row>
    <row r="97" spans="1:250" s="124" customFormat="1" ht="15" customHeight="1">
      <c r="A97" s="120" t="s">
        <v>926</v>
      </c>
      <c r="B97" s="11">
        <v>0</v>
      </c>
      <c r="C97" s="122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  <c r="DK97" s="116"/>
      <c r="DL97" s="116"/>
      <c r="DM97" s="116"/>
      <c r="DN97" s="116"/>
      <c r="DO97" s="116"/>
      <c r="DP97" s="116"/>
      <c r="DQ97" s="116"/>
      <c r="DR97" s="116"/>
      <c r="DS97" s="116"/>
      <c r="DT97" s="116"/>
      <c r="DU97" s="116"/>
      <c r="DV97" s="116"/>
      <c r="DW97" s="116"/>
      <c r="DX97" s="116"/>
      <c r="DY97" s="116"/>
      <c r="DZ97" s="116"/>
      <c r="EA97" s="116"/>
      <c r="EB97" s="116"/>
      <c r="EC97" s="116"/>
      <c r="ED97" s="116"/>
      <c r="EE97" s="116"/>
      <c r="EF97" s="116"/>
      <c r="EG97" s="116"/>
      <c r="EH97" s="116"/>
      <c r="EI97" s="116"/>
      <c r="EJ97" s="116"/>
      <c r="EK97" s="116"/>
      <c r="EL97" s="116"/>
      <c r="EM97" s="116"/>
      <c r="EN97" s="116"/>
      <c r="EO97" s="116"/>
      <c r="EP97" s="116"/>
      <c r="EQ97" s="116"/>
      <c r="ER97" s="116"/>
      <c r="ES97" s="116"/>
      <c r="ET97" s="116"/>
      <c r="EU97" s="116"/>
      <c r="EV97" s="116"/>
      <c r="EW97" s="116"/>
      <c r="EX97" s="116"/>
      <c r="EY97" s="116"/>
      <c r="EZ97" s="116"/>
      <c r="FA97" s="116"/>
      <c r="FB97" s="116"/>
      <c r="FC97" s="116"/>
      <c r="FD97" s="116"/>
      <c r="FE97" s="116"/>
      <c r="FF97" s="116"/>
      <c r="FG97" s="116"/>
      <c r="FH97" s="116"/>
      <c r="FI97" s="116"/>
      <c r="FJ97" s="116"/>
      <c r="FK97" s="116"/>
      <c r="FL97" s="116"/>
      <c r="FM97" s="116"/>
      <c r="FN97" s="116"/>
      <c r="FO97" s="116"/>
      <c r="FP97" s="116"/>
      <c r="FQ97" s="116"/>
      <c r="FR97" s="116"/>
      <c r="FS97" s="116"/>
      <c r="FT97" s="116"/>
      <c r="FU97" s="116"/>
      <c r="FV97" s="116"/>
      <c r="FW97" s="116"/>
      <c r="FX97" s="116"/>
      <c r="FY97" s="116"/>
      <c r="FZ97" s="116"/>
      <c r="GA97" s="116"/>
      <c r="GB97" s="116"/>
      <c r="GC97" s="116"/>
      <c r="GD97" s="116"/>
      <c r="GE97" s="116"/>
      <c r="GF97" s="116"/>
      <c r="GG97" s="116"/>
      <c r="GH97" s="116"/>
      <c r="GI97" s="116"/>
      <c r="GJ97" s="116"/>
      <c r="GK97" s="116"/>
      <c r="GL97" s="116"/>
      <c r="GM97" s="116"/>
      <c r="GN97" s="116"/>
      <c r="GO97" s="116"/>
      <c r="GP97" s="116"/>
      <c r="GQ97" s="116"/>
      <c r="GR97" s="116"/>
      <c r="GS97" s="116"/>
      <c r="GT97" s="116"/>
      <c r="GU97" s="116"/>
      <c r="GV97" s="116"/>
      <c r="GW97" s="116"/>
      <c r="GX97" s="116"/>
      <c r="GY97" s="116"/>
      <c r="GZ97" s="116"/>
      <c r="HA97" s="116"/>
      <c r="HB97" s="116"/>
      <c r="HC97" s="116"/>
      <c r="HD97" s="116"/>
      <c r="HE97" s="116"/>
      <c r="HF97" s="116"/>
      <c r="HG97" s="116"/>
      <c r="HH97" s="116"/>
      <c r="HI97" s="116"/>
      <c r="HJ97" s="116"/>
      <c r="HK97" s="116"/>
      <c r="HL97" s="116"/>
      <c r="HM97" s="116"/>
      <c r="HN97" s="116"/>
      <c r="HO97" s="116"/>
      <c r="HP97" s="116"/>
      <c r="HQ97" s="116"/>
      <c r="HR97" s="116"/>
      <c r="HS97" s="116"/>
      <c r="HT97" s="116"/>
      <c r="HU97" s="116"/>
      <c r="HV97" s="116"/>
      <c r="HW97" s="116"/>
      <c r="HX97" s="116"/>
      <c r="HY97" s="116"/>
      <c r="HZ97" s="116"/>
      <c r="IA97" s="116"/>
      <c r="IB97" s="116"/>
      <c r="IC97" s="116"/>
      <c r="ID97" s="116"/>
      <c r="IE97" s="116"/>
      <c r="IF97" s="116"/>
      <c r="IG97" s="116"/>
      <c r="IH97" s="116"/>
      <c r="II97" s="116"/>
      <c r="IJ97" s="116"/>
      <c r="IK97" s="116"/>
      <c r="IL97" s="116"/>
      <c r="IM97" s="123"/>
      <c r="IN97" s="123"/>
      <c r="IO97" s="123"/>
      <c r="IP97" s="123"/>
    </row>
    <row r="98" spans="1:250" s="124" customFormat="1" ht="15" customHeight="1">
      <c r="A98" s="120" t="s">
        <v>927</v>
      </c>
      <c r="B98" s="11">
        <v>25</v>
      </c>
      <c r="C98" s="122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  <c r="DK98" s="116"/>
      <c r="DL98" s="116"/>
      <c r="DM98" s="116"/>
      <c r="DN98" s="116"/>
      <c r="DO98" s="116"/>
      <c r="DP98" s="116"/>
      <c r="DQ98" s="116"/>
      <c r="DR98" s="116"/>
      <c r="DS98" s="116"/>
      <c r="DT98" s="116"/>
      <c r="DU98" s="116"/>
      <c r="DV98" s="116"/>
      <c r="DW98" s="116"/>
      <c r="DX98" s="116"/>
      <c r="DY98" s="116"/>
      <c r="DZ98" s="116"/>
      <c r="EA98" s="116"/>
      <c r="EB98" s="116"/>
      <c r="EC98" s="116"/>
      <c r="ED98" s="116"/>
      <c r="EE98" s="116"/>
      <c r="EF98" s="116"/>
      <c r="EG98" s="116"/>
      <c r="EH98" s="116"/>
      <c r="EI98" s="116"/>
      <c r="EJ98" s="116"/>
      <c r="EK98" s="116"/>
      <c r="EL98" s="116"/>
      <c r="EM98" s="116"/>
      <c r="EN98" s="116"/>
      <c r="EO98" s="116"/>
      <c r="EP98" s="116"/>
      <c r="EQ98" s="116"/>
      <c r="ER98" s="116"/>
      <c r="ES98" s="116"/>
      <c r="ET98" s="116"/>
      <c r="EU98" s="116"/>
      <c r="EV98" s="116"/>
      <c r="EW98" s="116"/>
      <c r="EX98" s="116"/>
      <c r="EY98" s="116"/>
      <c r="EZ98" s="116"/>
      <c r="FA98" s="116"/>
      <c r="FB98" s="116"/>
      <c r="FC98" s="116"/>
      <c r="FD98" s="116"/>
      <c r="FE98" s="116"/>
      <c r="FF98" s="116"/>
      <c r="FG98" s="116"/>
      <c r="FH98" s="116"/>
      <c r="FI98" s="116"/>
      <c r="FJ98" s="116"/>
      <c r="FK98" s="116"/>
      <c r="FL98" s="116"/>
      <c r="FM98" s="116"/>
      <c r="FN98" s="116"/>
      <c r="FO98" s="116"/>
      <c r="FP98" s="116"/>
      <c r="FQ98" s="116"/>
      <c r="FR98" s="116"/>
      <c r="FS98" s="116"/>
      <c r="FT98" s="116"/>
      <c r="FU98" s="116"/>
      <c r="FV98" s="116"/>
      <c r="FW98" s="116"/>
      <c r="FX98" s="116"/>
      <c r="FY98" s="116"/>
      <c r="FZ98" s="116"/>
      <c r="GA98" s="116"/>
      <c r="GB98" s="116"/>
      <c r="GC98" s="116"/>
      <c r="GD98" s="116"/>
      <c r="GE98" s="116"/>
      <c r="GF98" s="116"/>
      <c r="GG98" s="116"/>
      <c r="GH98" s="116"/>
      <c r="GI98" s="116"/>
      <c r="GJ98" s="116"/>
      <c r="GK98" s="116"/>
      <c r="GL98" s="116"/>
      <c r="GM98" s="116"/>
      <c r="GN98" s="116"/>
      <c r="GO98" s="116"/>
      <c r="GP98" s="116"/>
      <c r="GQ98" s="116"/>
      <c r="GR98" s="116"/>
      <c r="GS98" s="116"/>
      <c r="GT98" s="116"/>
      <c r="GU98" s="116"/>
      <c r="GV98" s="116"/>
      <c r="GW98" s="116"/>
      <c r="GX98" s="116"/>
      <c r="GY98" s="116"/>
      <c r="GZ98" s="116"/>
      <c r="HA98" s="116"/>
      <c r="HB98" s="116"/>
      <c r="HC98" s="116"/>
      <c r="HD98" s="116"/>
      <c r="HE98" s="116"/>
      <c r="HF98" s="116"/>
      <c r="HG98" s="116"/>
      <c r="HH98" s="116"/>
      <c r="HI98" s="116"/>
      <c r="HJ98" s="116"/>
      <c r="HK98" s="116"/>
      <c r="HL98" s="116"/>
      <c r="HM98" s="116"/>
      <c r="HN98" s="116"/>
      <c r="HO98" s="116"/>
      <c r="HP98" s="116"/>
      <c r="HQ98" s="116"/>
      <c r="HR98" s="116"/>
      <c r="HS98" s="116"/>
      <c r="HT98" s="116"/>
      <c r="HU98" s="116"/>
      <c r="HV98" s="116"/>
      <c r="HW98" s="116"/>
      <c r="HX98" s="116"/>
      <c r="HY98" s="116"/>
      <c r="HZ98" s="116"/>
      <c r="IA98" s="116"/>
      <c r="IB98" s="116"/>
      <c r="IC98" s="116"/>
      <c r="ID98" s="116"/>
      <c r="IE98" s="116"/>
      <c r="IF98" s="116"/>
      <c r="IG98" s="116"/>
      <c r="IH98" s="116"/>
      <c r="II98" s="116"/>
      <c r="IJ98" s="116"/>
      <c r="IK98" s="116"/>
      <c r="IL98" s="116"/>
      <c r="IM98" s="123"/>
      <c r="IN98" s="123"/>
      <c r="IO98" s="123"/>
      <c r="IP98" s="123"/>
    </row>
    <row r="99" spans="1:250" s="124" customFormat="1" ht="15" customHeight="1">
      <c r="A99" s="120" t="s">
        <v>928</v>
      </c>
      <c r="B99" s="11">
        <v>100</v>
      </c>
      <c r="C99" s="122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  <c r="DK99" s="116"/>
      <c r="DL99" s="116"/>
      <c r="DM99" s="116"/>
      <c r="DN99" s="116"/>
      <c r="DO99" s="116"/>
      <c r="DP99" s="116"/>
      <c r="DQ99" s="116"/>
      <c r="DR99" s="116"/>
      <c r="DS99" s="116"/>
      <c r="DT99" s="116"/>
      <c r="DU99" s="116"/>
      <c r="DV99" s="116"/>
      <c r="DW99" s="116"/>
      <c r="DX99" s="116"/>
      <c r="DY99" s="116"/>
      <c r="DZ99" s="116"/>
      <c r="EA99" s="116"/>
      <c r="EB99" s="116"/>
      <c r="EC99" s="116"/>
      <c r="ED99" s="116"/>
      <c r="EE99" s="116"/>
      <c r="EF99" s="116"/>
      <c r="EG99" s="116"/>
      <c r="EH99" s="116"/>
      <c r="EI99" s="116"/>
      <c r="EJ99" s="116"/>
      <c r="EK99" s="116"/>
      <c r="EL99" s="116"/>
      <c r="EM99" s="116"/>
      <c r="EN99" s="116"/>
      <c r="EO99" s="116"/>
      <c r="EP99" s="116"/>
      <c r="EQ99" s="116"/>
      <c r="ER99" s="116"/>
      <c r="ES99" s="116"/>
      <c r="ET99" s="116"/>
      <c r="EU99" s="116"/>
      <c r="EV99" s="116"/>
      <c r="EW99" s="116"/>
      <c r="EX99" s="116"/>
      <c r="EY99" s="116"/>
      <c r="EZ99" s="116"/>
      <c r="FA99" s="116"/>
      <c r="FB99" s="116"/>
      <c r="FC99" s="116"/>
      <c r="FD99" s="116"/>
      <c r="FE99" s="116"/>
      <c r="FF99" s="116"/>
      <c r="FG99" s="116"/>
      <c r="FH99" s="116"/>
      <c r="FI99" s="116"/>
      <c r="FJ99" s="116"/>
      <c r="FK99" s="116"/>
      <c r="FL99" s="116"/>
      <c r="FM99" s="116"/>
      <c r="FN99" s="116"/>
      <c r="FO99" s="116"/>
      <c r="FP99" s="116"/>
      <c r="FQ99" s="116"/>
      <c r="FR99" s="116"/>
      <c r="FS99" s="116"/>
      <c r="FT99" s="116"/>
      <c r="FU99" s="116"/>
      <c r="FV99" s="116"/>
      <c r="FW99" s="116"/>
      <c r="FX99" s="116"/>
      <c r="FY99" s="116"/>
      <c r="FZ99" s="116"/>
      <c r="GA99" s="116"/>
      <c r="GB99" s="116"/>
      <c r="GC99" s="116"/>
      <c r="GD99" s="116"/>
      <c r="GE99" s="116"/>
      <c r="GF99" s="116"/>
      <c r="GG99" s="116"/>
      <c r="GH99" s="116"/>
      <c r="GI99" s="116"/>
      <c r="GJ99" s="116"/>
      <c r="GK99" s="116"/>
      <c r="GL99" s="116"/>
      <c r="GM99" s="116"/>
      <c r="GN99" s="116"/>
      <c r="GO99" s="116"/>
      <c r="GP99" s="116"/>
      <c r="GQ99" s="116"/>
      <c r="GR99" s="116"/>
      <c r="GS99" s="116"/>
      <c r="GT99" s="116"/>
      <c r="GU99" s="116"/>
      <c r="GV99" s="116"/>
      <c r="GW99" s="116"/>
      <c r="GX99" s="116"/>
      <c r="GY99" s="116"/>
      <c r="GZ99" s="116"/>
      <c r="HA99" s="116"/>
      <c r="HB99" s="116"/>
      <c r="HC99" s="116"/>
      <c r="HD99" s="116"/>
      <c r="HE99" s="116"/>
      <c r="HF99" s="116"/>
      <c r="HG99" s="116"/>
      <c r="HH99" s="116"/>
      <c r="HI99" s="116"/>
      <c r="HJ99" s="116"/>
      <c r="HK99" s="116"/>
      <c r="HL99" s="116"/>
      <c r="HM99" s="116"/>
      <c r="HN99" s="116"/>
      <c r="HO99" s="116"/>
      <c r="HP99" s="116"/>
      <c r="HQ99" s="116"/>
      <c r="HR99" s="116"/>
      <c r="HS99" s="116"/>
      <c r="HT99" s="116"/>
      <c r="HU99" s="116"/>
      <c r="HV99" s="116"/>
      <c r="HW99" s="116"/>
      <c r="HX99" s="116"/>
      <c r="HY99" s="116"/>
      <c r="HZ99" s="116"/>
      <c r="IA99" s="116"/>
      <c r="IB99" s="116"/>
      <c r="IC99" s="116"/>
      <c r="ID99" s="116"/>
      <c r="IE99" s="116"/>
      <c r="IF99" s="116"/>
      <c r="IG99" s="116"/>
      <c r="IH99" s="116"/>
      <c r="II99" s="116"/>
      <c r="IJ99" s="116"/>
      <c r="IK99" s="116"/>
      <c r="IL99" s="116"/>
      <c r="IM99" s="123"/>
      <c r="IN99" s="123"/>
      <c r="IO99" s="123"/>
      <c r="IP99" s="123"/>
    </row>
    <row r="100" spans="1:250" s="124" customFormat="1" ht="15" customHeight="1">
      <c r="A100" s="120" t="s">
        <v>774</v>
      </c>
      <c r="B100" s="11">
        <v>1089</v>
      </c>
      <c r="C100" s="122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  <c r="DK100" s="116"/>
      <c r="DL100" s="116"/>
      <c r="DM100" s="116"/>
      <c r="DN100" s="116"/>
      <c r="DO100" s="116"/>
      <c r="DP100" s="116"/>
      <c r="DQ100" s="116"/>
      <c r="DR100" s="116"/>
      <c r="DS100" s="116"/>
      <c r="DT100" s="116"/>
      <c r="DU100" s="116"/>
      <c r="DV100" s="116"/>
      <c r="DW100" s="116"/>
      <c r="DX100" s="116"/>
      <c r="DY100" s="116"/>
      <c r="DZ100" s="116"/>
      <c r="EA100" s="116"/>
      <c r="EB100" s="116"/>
      <c r="EC100" s="116"/>
      <c r="ED100" s="116"/>
      <c r="EE100" s="116"/>
      <c r="EF100" s="116"/>
      <c r="EG100" s="116"/>
      <c r="EH100" s="116"/>
      <c r="EI100" s="116"/>
      <c r="EJ100" s="116"/>
      <c r="EK100" s="116"/>
      <c r="EL100" s="116"/>
      <c r="EM100" s="116"/>
      <c r="EN100" s="116"/>
      <c r="EO100" s="116"/>
      <c r="EP100" s="116"/>
      <c r="EQ100" s="116"/>
      <c r="ER100" s="116"/>
      <c r="ES100" s="116"/>
      <c r="ET100" s="116"/>
      <c r="EU100" s="116"/>
      <c r="EV100" s="116"/>
      <c r="EW100" s="116"/>
      <c r="EX100" s="116"/>
      <c r="EY100" s="116"/>
      <c r="EZ100" s="116"/>
      <c r="FA100" s="116"/>
      <c r="FB100" s="116"/>
      <c r="FC100" s="116"/>
      <c r="FD100" s="116"/>
      <c r="FE100" s="116"/>
      <c r="FF100" s="116"/>
      <c r="FG100" s="116"/>
      <c r="FH100" s="116"/>
      <c r="FI100" s="116"/>
      <c r="FJ100" s="116"/>
      <c r="FK100" s="116"/>
      <c r="FL100" s="116"/>
      <c r="FM100" s="116"/>
      <c r="FN100" s="116"/>
      <c r="FO100" s="116"/>
      <c r="FP100" s="116"/>
      <c r="FQ100" s="116"/>
      <c r="FR100" s="116"/>
      <c r="FS100" s="116"/>
      <c r="FT100" s="116"/>
      <c r="FU100" s="116"/>
      <c r="FV100" s="116"/>
      <c r="FW100" s="116"/>
      <c r="FX100" s="116"/>
      <c r="FY100" s="116"/>
      <c r="FZ100" s="116"/>
      <c r="GA100" s="116"/>
      <c r="GB100" s="116"/>
      <c r="GC100" s="116"/>
      <c r="GD100" s="116"/>
      <c r="GE100" s="116"/>
      <c r="GF100" s="116"/>
      <c r="GG100" s="116"/>
      <c r="GH100" s="116"/>
      <c r="GI100" s="116"/>
      <c r="GJ100" s="116"/>
      <c r="GK100" s="116"/>
      <c r="GL100" s="116"/>
      <c r="GM100" s="116"/>
      <c r="GN100" s="116"/>
      <c r="GO100" s="116"/>
      <c r="GP100" s="116"/>
      <c r="GQ100" s="116"/>
      <c r="GR100" s="116"/>
      <c r="GS100" s="116"/>
      <c r="GT100" s="116"/>
      <c r="GU100" s="116"/>
      <c r="GV100" s="116"/>
      <c r="GW100" s="116"/>
      <c r="GX100" s="116"/>
      <c r="GY100" s="116"/>
      <c r="GZ100" s="116"/>
      <c r="HA100" s="116"/>
      <c r="HB100" s="116"/>
      <c r="HC100" s="116"/>
      <c r="HD100" s="116"/>
      <c r="HE100" s="116"/>
      <c r="HF100" s="116"/>
      <c r="HG100" s="116"/>
      <c r="HH100" s="116"/>
      <c r="HI100" s="116"/>
      <c r="HJ100" s="116"/>
      <c r="HK100" s="116"/>
      <c r="HL100" s="116"/>
      <c r="HM100" s="116"/>
      <c r="HN100" s="116"/>
      <c r="HO100" s="116"/>
      <c r="HP100" s="116"/>
      <c r="HQ100" s="116"/>
      <c r="HR100" s="116"/>
      <c r="HS100" s="116"/>
      <c r="HT100" s="116"/>
      <c r="HU100" s="116"/>
      <c r="HV100" s="116"/>
      <c r="HW100" s="116"/>
      <c r="HX100" s="116"/>
      <c r="HY100" s="116"/>
      <c r="HZ100" s="116"/>
      <c r="IA100" s="116"/>
      <c r="IB100" s="116"/>
      <c r="IC100" s="116"/>
      <c r="ID100" s="116"/>
      <c r="IE100" s="116"/>
      <c r="IF100" s="116"/>
      <c r="IG100" s="116"/>
      <c r="IH100" s="116"/>
      <c r="II100" s="116"/>
      <c r="IJ100" s="116"/>
      <c r="IK100" s="116"/>
      <c r="IL100" s="116"/>
      <c r="IM100" s="123"/>
      <c r="IN100" s="123"/>
      <c r="IO100" s="123"/>
      <c r="IP100" s="123"/>
    </row>
    <row r="101" spans="1:250" s="124" customFormat="1" ht="15" customHeight="1">
      <c r="A101" s="120" t="s">
        <v>929</v>
      </c>
      <c r="B101" s="11">
        <v>1089</v>
      </c>
      <c r="C101" s="122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  <c r="DK101" s="116"/>
      <c r="DL101" s="116"/>
      <c r="DM101" s="116"/>
      <c r="DN101" s="116"/>
      <c r="DO101" s="116"/>
      <c r="DP101" s="116"/>
      <c r="DQ101" s="116"/>
      <c r="DR101" s="116"/>
      <c r="DS101" s="116"/>
      <c r="DT101" s="116"/>
      <c r="DU101" s="116"/>
      <c r="DV101" s="116"/>
      <c r="DW101" s="116"/>
      <c r="DX101" s="116"/>
      <c r="DY101" s="116"/>
      <c r="DZ101" s="116"/>
      <c r="EA101" s="116"/>
      <c r="EB101" s="116"/>
      <c r="EC101" s="116"/>
      <c r="ED101" s="116"/>
      <c r="EE101" s="116"/>
      <c r="EF101" s="116"/>
      <c r="EG101" s="116"/>
      <c r="EH101" s="116"/>
      <c r="EI101" s="116"/>
      <c r="EJ101" s="116"/>
      <c r="EK101" s="116"/>
      <c r="EL101" s="116"/>
      <c r="EM101" s="116"/>
      <c r="EN101" s="116"/>
      <c r="EO101" s="116"/>
      <c r="EP101" s="116"/>
      <c r="EQ101" s="116"/>
      <c r="ER101" s="116"/>
      <c r="ES101" s="116"/>
      <c r="ET101" s="116"/>
      <c r="EU101" s="116"/>
      <c r="EV101" s="116"/>
      <c r="EW101" s="116"/>
      <c r="EX101" s="116"/>
      <c r="EY101" s="116"/>
      <c r="EZ101" s="116"/>
      <c r="FA101" s="116"/>
      <c r="FB101" s="116"/>
      <c r="FC101" s="116"/>
      <c r="FD101" s="116"/>
      <c r="FE101" s="116"/>
      <c r="FF101" s="116"/>
      <c r="FG101" s="116"/>
      <c r="FH101" s="116"/>
      <c r="FI101" s="116"/>
      <c r="FJ101" s="116"/>
      <c r="FK101" s="116"/>
      <c r="FL101" s="116"/>
      <c r="FM101" s="116"/>
      <c r="FN101" s="116"/>
      <c r="FO101" s="116"/>
      <c r="FP101" s="116"/>
      <c r="FQ101" s="116"/>
      <c r="FR101" s="116"/>
      <c r="FS101" s="116"/>
      <c r="FT101" s="116"/>
      <c r="FU101" s="116"/>
      <c r="FV101" s="116"/>
      <c r="FW101" s="116"/>
      <c r="FX101" s="116"/>
      <c r="FY101" s="116"/>
      <c r="FZ101" s="116"/>
      <c r="GA101" s="116"/>
      <c r="GB101" s="116"/>
      <c r="GC101" s="116"/>
      <c r="GD101" s="116"/>
      <c r="GE101" s="116"/>
      <c r="GF101" s="116"/>
      <c r="GG101" s="116"/>
      <c r="GH101" s="116"/>
      <c r="GI101" s="116"/>
      <c r="GJ101" s="116"/>
      <c r="GK101" s="116"/>
      <c r="GL101" s="116"/>
      <c r="GM101" s="116"/>
      <c r="GN101" s="116"/>
      <c r="GO101" s="116"/>
      <c r="GP101" s="116"/>
      <c r="GQ101" s="116"/>
      <c r="GR101" s="116"/>
      <c r="GS101" s="116"/>
      <c r="GT101" s="116"/>
      <c r="GU101" s="116"/>
      <c r="GV101" s="116"/>
      <c r="GW101" s="116"/>
      <c r="GX101" s="116"/>
      <c r="GY101" s="116"/>
      <c r="GZ101" s="116"/>
      <c r="HA101" s="116"/>
      <c r="HB101" s="116"/>
      <c r="HC101" s="116"/>
      <c r="HD101" s="116"/>
      <c r="HE101" s="116"/>
      <c r="HF101" s="116"/>
      <c r="HG101" s="116"/>
      <c r="HH101" s="116"/>
      <c r="HI101" s="116"/>
      <c r="HJ101" s="116"/>
      <c r="HK101" s="116"/>
      <c r="HL101" s="116"/>
      <c r="HM101" s="116"/>
      <c r="HN101" s="116"/>
      <c r="HO101" s="116"/>
      <c r="HP101" s="116"/>
      <c r="HQ101" s="116"/>
      <c r="HR101" s="116"/>
      <c r="HS101" s="116"/>
      <c r="HT101" s="116"/>
      <c r="HU101" s="116"/>
      <c r="HV101" s="116"/>
      <c r="HW101" s="116"/>
      <c r="HX101" s="116"/>
      <c r="HY101" s="116"/>
      <c r="HZ101" s="116"/>
      <c r="IA101" s="116"/>
      <c r="IB101" s="116"/>
      <c r="IC101" s="116"/>
      <c r="ID101" s="116"/>
      <c r="IE101" s="116"/>
      <c r="IF101" s="116"/>
      <c r="IG101" s="116"/>
      <c r="IH101" s="116"/>
      <c r="II101" s="116"/>
      <c r="IJ101" s="116"/>
      <c r="IK101" s="116"/>
      <c r="IL101" s="116"/>
      <c r="IM101" s="123"/>
      <c r="IN101" s="123"/>
      <c r="IO101" s="123"/>
      <c r="IP101" s="123"/>
    </row>
    <row r="102" spans="1:250" s="124" customFormat="1" ht="15" customHeight="1">
      <c r="A102" s="120" t="s">
        <v>930</v>
      </c>
      <c r="B102" s="11">
        <v>0</v>
      </c>
      <c r="C102" s="122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  <c r="DK102" s="116"/>
      <c r="DL102" s="116"/>
      <c r="DM102" s="116"/>
      <c r="DN102" s="116"/>
      <c r="DO102" s="116"/>
      <c r="DP102" s="116"/>
      <c r="DQ102" s="116"/>
      <c r="DR102" s="116"/>
      <c r="DS102" s="116"/>
      <c r="DT102" s="116"/>
      <c r="DU102" s="116"/>
      <c r="DV102" s="116"/>
      <c r="DW102" s="116"/>
      <c r="DX102" s="116"/>
      <c r="DY102" s="116"/>
      <c r="DZ102" s="116"/>
      <c r="EA102" s="116"/>
      <c r="EB102" s="116"/>
      <c r="EC102" s="116"/>
      <c r="ED102" s="116"/>
      <c r="EE102" s="116"/>
      <c r="EF102" s="116"/>
      <c r="EG102" s="116"/>
      <c r="EH102" s="116"/>
      <c r="EI102" s="116"/>
      <c r="EJ102" s="116"/>
      <c r="EK102" s="116"/>
      <c r="EL102" s="116"/>
      <c r="EM102" s="116"/>
      <c r="EN102" s="116"/>
      <c r="EO102" s="116"/>
      <c r="EP102" s="116"/>
      <c r="EQ102" s="116"/>
      <c r="ER102" s="116"/>
      <c r="ES102" s="116"/>
      <c r="ET102" s="116"/>
      <c r="EU102" s="116"/>
      <c r="EV102" s="116"/>
      <c r="EW102" s="116"/>
      <c r="EX102" s="116"/>
      <c r="EY102" s="116"/>
      <c r="EZ102" s="116"/>
      <c r="FA102" s="116"/>
      <c r="FB102" s="116"/>
      <c r="FC102" s="116"/>
      <c r="FD102" s="116"/>
      <c r="FE102" s="116"/>
      <c r="FF102" s="116"/>
      <c r="FG102" s="116"/>
      <c r="FH102" s="116"/>
      <c r="FI102" s="116"/>
      <c r="FJ102" s="116"/>
      <c r="FK102" s="116"/>
      <c r="FL102" s="116"/>
      <c r="FM102" s="116"/>
      <c r="FN102" s="116"/>
      <c r="FO102" s="116"/>
      <c r="FP102" s="116"/>
      <c r="FQ102" s="116"/>
      <c r="FR102" s="116"/>
      <c r="FS102" s="116"/>
      <c r="FT102" s="116"/>
      <c r="FU102" s="116"/>
      <c r="FV102" s="116"/>
      <c r="FW102" s="116"/>
      <c r="FX102" s="116"/>
      <c r="FY102" s="116"/>
      <c r="FZ102" s="116"/>
      <c r="GA102" s="116"/>
      <c r="GB102" s="116"/>
      <c r="GC102" s="116"/>
      <c r="GD102" s="116"/>
      <c r="GE102" s="116"/>
      <c r="GF102" s="116"/>
      <c r="GG102" s="116"/>
      <c r="GH102" s="116"/>
      <c r="GI102" s="116"/>
      <c r="GJ102" s="116"/>
      <c r="GK102" s="116"/>
      <c r="GL102" s="116"/>
      <c r="GM102" s="116"/>
      <c r="GN102" s="116"/>
      <c r="GO102" s="116"/>
      <c r="GP102" s="116"/>
      <c r="GQ102" s="116"/>
      <c r="GR102" s="116"/>
      <c r="GS102" s="116"/>
      <c r="GT102" s="116"/>
      <c r="GU102" s="116"/>
      <c r="GV102" s="116"/>
      <c r="GW102" s="116"/>
      <c r="GX102" s="116"/>
      <c r="GY102" s="116"/>
      <c r="GZ102" s="116"/>
      <c r="HA102" s="116"/>
      <c r="HB102" s="116"/>
      <c r="HC102" s="116"/>
      <c r="HD102" s="116"/>
      <c r="HE102" s="116"/>
      <c r="HF102" s="116"/>
      <c r="HG102" s="116"/>
      <c r="HH102" s="116"/>
      <c r="HI102" s="116"/>
      <c r="HJ102" s="116"/>
      <c r="HK102" s="116"/>
      <c r="HL102" s="116"/>
      <c r="HM102" s="116"/>
      <c r="HN102" s="116"/>
      <c r="HO102" s="116"/>
      <c r="HP102" s="116"/>
      <c r="HQ102" s="116"/>
      <c r="HR102" s="116"/>
      <c r="HS102" s="116"/>
      <c r="HT102" s="116"/>
      <c r="HU102" s="116"/>
      <c r="HV102" s="116"/>
      <c r="HW102" s="116"/>
      <c r="HX102" s="116"/>
      <c r="HY102" s="116"/>
      <c r="HZ102" s="116"/>
      <c r="IA102" s="116"/>
      <c r="IB102" s="116"/>
      <c r="IC102" s="116"/>
      <c r="ID102" s="116"/>
      <c r="IE102" s="116"/>
      <c r="IF102" s="116"/>
      <c r="IG102" s="116"/>
      <c r="IH102" s="116"/>
      <c r="II102" s="116"/>
      <c r="IJ102" s="116"/>
      <c r="IK102" s="116"/>
      <c r="IL102" s="116"/>
      <c r="IM102" s="123"/>
      <c r="IN102" s="123"/>
      <c r="IO102" s="123"/>
      <c r="IP102" s="123"/>
    </row>
    <row r="103" spans="1:250" s="124" customFormat="1" ht="15" customHeight="1">
      <c r="A103" s="120" t="s">
        <v>931</v>
      </c>
      <c r="B103" s="11">
        <v>0</v>
      </c>
      <c r="C103" s="122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  <c r="DK103" s="116"/>
      <c r="DL103" s="116"/>
      <c r="DM103" s="116"/>
      <c r="DN103" s="116"/>
      <c r="DO103" s="116"/>
      <c r="DP103" s="116"/>
      <c r="DQ103" s="116"/>
      <c r="DR103" s="116"/>
      <c r="DS103" s="116"/>
      <c r="DT103" s="116"/>
      <c r="DU103" s="116"/>
      <c r="DV103" s="116"/>
      <c r="DW103" s="116"/>
      <c r="DX103" s="116"/>
      <c r="DY103" s="116"/>
      <c r="DZ103" s="116"/>
      <c r="EA103" s="116"/>
      <c r="EB103" s="116"/>
      <c r="EC103" s="116"/>
      <c r="ED103" s="116"/>
      <c r="EE103" s="116"/>
      <c r="EF103" s="116"/>
      <c r="EG103" s="116"/>
      <c r="EH103" s="116"/>
      <c r="EI103" s="116"/>
      <c r="EJ103" s="116"/>
      <c r="EK103" s="116"/>
      <c r="EL103" s="116"/>
      <c r="EM103" s="116"/>
      <c r="EN103" s="116"/>
      <c r="EO103" s="116"/>
      <c r="EP103" s="116"/>
      <c r="EQ103" s="116"/>
      <c r="ER103" s="116"/>
      <c r="ES103" s="116"/>
      <c r="ET103" s="116"/>
      <c r="EU103" s="116"/>
      <c r="EV103" s="116"/>
      <c r="EW103" s="116"/>
      <c r="EX103" s="116"/>
      <c r="EY103" s="116"/>
      <c r="EZ103" s="116"/>
      <c r="FA103" s="116"/>
      <c r="FB103" s="116"/>
      <c r="FC103" s="116"/>
      <c r="FD103" s="116"/>
      <c r="FE103" s="116"/>
      <c r="FF103" s="116"/>
      <c r="FG103" s="116"/>
      <c r="FH103" s="116"/>
      <c r="FI103" s="116"/>
      <c r="FJ103" s="116"/>
      <c r="FK103" s="116"/>
      <c r="FL103" s="116"/>
      <c r="FM103" s="116"/>
      <c r="FN103" s="116"/>
      <c r="FO103" s="116"/>
      <c r="FP103" s="116"/>
      <c r="FQ103" s="116"/>
      <c r="FR103" s="116"/>
      <c r="FS103" s="116"/>
      <c r="FT103" s="116"/>
      <c r="FU103" s="116"/>
      <c r="FV103" s="116"/>
      <c r="FW103" s="116"/>
      <c r="FX103" s="116"/>
      <c r="FY103" s="116"/>
      <c r="FZ103" s="116"/>
      <c r="GA103" s="116"/>
      <c r="GB103" s="116"/>
      <c r="GC103" s="116"/>
      <c r="GD103" s="116"/>
      <c r="GE103" s="116"/>
      <c r="GF103" s="116"/>
      <c r="GG103" s="116"/>
      <c r="GH103" s="116"/>
      <c r="GI103" s="116"/>
      <c r="GJ103" s="116"/>
      <c r="GK103" s="116"/>
      <c r="GL103" s="116"/>
      <c r="GM103" s="116"/>
      <c r="GN103" s="116"/>
      <c r="GO103" s="116"/>
      <c r="GP103" s="116"/>
      <c r="GQ103" s="116"/>
      <c r="GR103" s="116"/>
      <c r="GS103" s="116"/>
      <c r="GT103" s="116"/>
      <c r="GU103" s="116"/>
      <c r="GV103" s="116"/>
      <c r="GW103" s="116"/>
      <c r="GX103" s="116"/>
      <c r="GY103" s="116"/>
      <c r="GZ103" s="116"/>
      <c r="HA103" s="116"/>
      <c r="HB103" s="116"/>
      <c r="HC103" s="116"/>
      <c r="HD103" s="116"/>
      <c r="HE103" s="116"/>
      <c r="HF103" s="116"/>
      <c r="HG103" s="116"/>
      <c r="HH103" s="116"/>
      <c r="HI103" s="116"/>
      <c r="HJ103" s="116"/>
      <c r="HK103" s="116"/>
      <c r="HL103" s="116"/>
      <c r="HM103" s="116"/>
      <c r="HN103" s="116"/>
      <c r="HO103" s="116"/>
      <c r="HP103" s="116"/>
      <c r="HQ103" s="116"/>
      <c r="HR103" s="116"/>
      <c r="HS103" s="116"/>
      <c r="HT103" s="116"/>
      <c r="HU103" s="116"/>
      <c r="HV103" s="116"/>
      <c r="HW103" s="116"/>
      <c r="HX103" s="116"/>
      <c r="HY103" s="116"/>
      <c r="HZ103" s="116"/>
      <c r="IA103" s="116"/>
      <c r="IB103" s="116"/>
      <c r="IC103" s="116"/>
      <c r="ID103" s="116"/>
      <c r="IE103" s="116"/>
      <c r="IF103" s="116"/>
      <c r="IG103" s="116"/>
      <c r="IH103" s="116"/>
      <c r="II103" s="116"/>
      <c r="IJ103" s="116"/>
      <c r="IK103" s="116"/>
      <c r="IL103" s="116"/>
      <c r="IM103" s="123"/>
      <c r="IN103" s="123"/>
      <c r="IO103" s="123"/>
      <c r="IP103" s="123"/>
    </row>
    <row r="104" spans="1:250" s="124" customFormat="1" ht="15" customHeight="1">
      <c r="A104" s="120" t="s">
        <v>932</v>
      </c>
      <c r="B104" s="11">
        <v>0</v>
      </c>
      <c r="C104" s="122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  <c r="DK104" s="116"/>
      <c r="DL104" s="116"/>
      <c r="DM104" s="116"/>
      <c r="DN104" s="116"/>
      <c r="DO104" s="116"/>
      <c r="DP104" s="116"/>
      <c r="DQ104" s="116"/>
      <c r="DR104" s="116"/>
      <c r="DS104" s="116"/>
      <c r="DT104" s="116"/>
      <c r="DU104" s="116"/>
      <c r="DV104" s="116"/>
      <c r="DW104" s="116"/>
      <c r="DX104" s="116"/>
      <c r="DY104" s="116"/>
      <c r="DZ104" s="116"/>
      <c r="EA104" s="116"/>
      <c r="EB104" s="116"/>
      <c r="EC104" s="116"/>
      <c r="ED104" s="116"/>
      <c r="EE104" s="116"/>
      <c r="EF104" s="116"/>
      <c r="EG104" s="116"/>
      <c r="EH104" s="116"/>
      <c r="EI104" s="116"/>
      <c r="EJ104" s="116"/>
      <c r="EK104" s="116"/>
      <c r="EL104" s="116"/>
      <c r="EM104" s="116"/>
      <c r="EN104" s="116"/>
      <c r="EO104" s="116"/>
      <c r="EP104" s="116"/>
      <c r="EQ104" s="116"/>
      <c r="ER104" s="116"/>
      <c r="ES104" s="116"/>
      <c r="ET104" s="116"/>
      <c r="EU104" s="116"/>
      <c r="EV104" s="116"/>
      <c r="EW104" s="116"/>
      <c r="EX104" s="116"/>
      <c r="EY104" s="116"/>
      <c r="EZ104" s="116"/>
      <c r="FA104" s="116"/>
      <c r="FB104" s="116"/>
      <c r="FC104" s="116"/>
      <c r="FD104" s="116"/>
      <c r="FE104" s="116"/>
      <c r="FF104" s="116"/>
      <c r="FG104" s="116"/>
      <c r="FH104" s="116"/>
      <c r="FI104" s="116"/>
      <c r="FJ104" s="116"/>
      <c r="FK104" s="116"/>
      <c r="FL104" s="116"/>
      <c r="FM104" s="116"/>
      <c r="FN104" s="116"/>
      <c r="FO104" s="116"/>
      <c r="FP104" s="116"/>
      <c r="FQ104" s="116"/>
      <c r="FR104" s="116"/>
      <c r="FS104" s="116"/>
      <c r="FT104" s="116"/>
      <c r="FU104" s="116"/>
      <c r="FV104" s="116"/>
      <c r="FW104" s="116"/>
      <c r="FX104" s="116"/>
      <c r="FY104" s="116"/>
      <c r="FZ104" s="116"/>
      <c r="GA104" s="116"/>
      <c r="GB104" s="116"/>
      <c r="GC104" s="116"/>
      <c r="GD104" s="116"/>
      <c r="GE104" s="116"/>
      <c r="GF104" s="116"/>
      <c r="GG104" s="116"/>
      <c r="GH104" s="116"/>
      <c r="GI104" s="116"/>
      <c r="GJ104" s="116"/>
      <c r="GK104" s="116"/>
      <c r="GL104" s="116"/>
      <c r="GM104" s="116"/>
      <c r="GN104" s="116"/>
      <c r="GO104" s="116"/>
      <c r="GP104" s="116"/>
      <c r="GQ104" s="116"/>
      <c r="GR104" s="116"/>
      <c r="GS104" s="116"/>
      <c r="GT104" s="116"/>
      <c r="GU104" s="116"/>
      <c r="GV104" s="116"/>
      <c r="GW104" s="116"/>
      <c r="GX104" s="116"/>
      <c r="GY104" s="116"/>
      <c r="GZ104" s="116"/>
      <c r="HA104" s="116"/>
      <c r="HB104" s="116"/>
      <c r="HC104" s="116"/>
      <c r="HD104" s="116"/>
      <c r="HE104" s="116"/>
      <c r="HF104" s="116"/>
      <c r="HG104" s="116"/>
      <c r="HH104" s="116"/>
      <c r="HI104" s="116"/>
      <c r="HJ104" s="116"/>
      <c r="HK104" s="116"/>
      <c r="HL104" s="116"/>
      <c r="HM104" s="116"/>
      <c r="HN104" s="116"/>
      <c r="HO104" s="116"/>
      <c r="HP104" s="116"/>
      <c r="HQ104" s="116"/>
      <c r="HR104" s="116"/>
      <c r="HS104" s="116"/>
      <c r="HT104" s="116"/>
      <c r="HU104" s="116"/>
      <c r="HV104" s="116"/>
      <c r="HW104" s="116"/>
      <c r="HX104" s="116"/>
      <c r="HY104" s="116"/>
      <c r="HZ104" s="116"/>
      <c r="IA104" s="116"/>
      <c r="IB104" s="116"/>
      <c r="IC104" s="116"/>
      <c r="ID104" s="116"/>
      <c r="IE104" s="116"/>
      <c r="IF104" s="116"/>
      <c r="IG104" s="116"/>
      <c r="IH104" s="116"/>
      <c r="II104" s="116"/>
      <c r="IJ104" s="116"/>
      <c r="IK104" s="116"/>
      <c r="IL104" s="116"/>
      <c r="IM104" s="123"/>
      <c r="IN104" s="123"/>
      <c r="IO104" s="123"/>
      <c r="IP104" s="123"/>
    </row>
    <row r="105" spans="1:250" s="124" customFormat="1" ht="15" customHeight="1">
      <c r="A105" s="120" t="s">
        <v>933</v>
      </c>
      <c r="B105" s="11">
        <v>1089</v>
      </c>
      <c r="C105" s="122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  <c r="DK105" s="116"/>
      <c r="DL105" s="116"/>
      <c r="DM105" s="116"/>
      <c r="DN105" s="116"/>
      <c r="DO105" s="116"/>
      <c r="DP105" s="116"/>
      <c r="DQ105" s="116"/>
      <c r="DR105" s="116"/>
      <c r="DS105" s="116"/>
      <c r="DT105" s="116"/>
      <c r="DU105" s="116"/>
      <c r="DV105" s="116"/>
      <c r="DW105" s="116"/>
      <c r="DX105" s="116"/>
      <c r="DY105" s="116"/>
      <c r="DZ105" s="116"/>
      <c r="EA105" s="116"/>
      <c r="EB105" s="116"/>
      <c r="EC105" s="116"/>
      <c r="ED105" s="116"/>
      <c r="EE105" s="116"/>
      <c r="EF105" s="116"/>
      <c r="EG105" s="116"/>
      <c r="EH105" s="116"/>
      <c r="EI105" s="116"/>
      <c r="EJ105" s="116"/>
      <c r="EK105" s="116"/>
      <c r="EL105" s="116"/>
      <c r="EM105" s="116"/>
      <c r="EN105" s="116"/>
      <c r="EO105" s="116"/>
      <c r="EP105" s="116"/>
      <c r="EQ105" s="116"/>
      <c r="ER105" s="116"/>
      <c r="ES105" s="116"/>
      <c r="ET105" s="116"/>
      <c r="EU105" s="116"/>
      <c r="EV105" s="116"/>
      <c r="EW105" s="116"/>
      <c r="EX105" s="116"/>
      <c r="EY105" s="116"/>
      <c r="EZ105" s="116"/>
      <c r="FA105" s="116"/>
      <c r="FB105" s="116"/>
      <c r="FC105" s="116"/>
      <c r="FD105" s="116"/>
      <c r="FE105" s="116"/>
      <c r="FF105" s="116"/>
      <c r="FG105" s="116"/>
      <c r="FH105" s="116"/>
      <c r="FI105" s="116"/>
      <c r="FJ105" s="116"/>
      <c r="FK105" s="116"/>
      <c r="FL105" s="116"/>
      <c r="FM105" s="116"/>
      <c r="FN105" s="116"/>
      <c r="FO105" s="116"/>
      <c r="FP105" s="116"/>
      <c r="FQ105" s="116"/>
      <c r="FR105" s="116"/>
      <c r="FS105" s="116"/>
      <c r="FT105" s="116"/>
      <c r="FU105" s="116"/>
      <c r="FV105" s="116"/>
      <c r="FW105" s="116"/>
      <c r="FX105" s="116"/>
      <c r="FY105" s="116"/>
      <c r="FZ105" s="116"/>
      <c r="GA105" s="116"/>
      <c r="GB105" s="116"/>
      <c r="GC105" s="116"/>
      <c r="GD105" s="116"/>
      <c r="GE105" s="116"/>
      <c r="GF105" s="116"/>
      <c r="GG105" s="116"/>
      <c r="GH105" s="116"/>
      <c r="GI105" s="116"/>
      <c r="GJ105" s="116"/>
      <c r="GK105" s="116"/>
      <c r="GL105" s="116"/>
      <c r="GM105" s="116"/>
      <c r="GN105" s="116"/>
      <c r="GO105" s="116"/>
      <c r="GP105" s="116"/>
      <c r="GQ105" s="116"/>
      <c r="GR105" s="116"/>
      <c r="GS105" s="116"/>
      <c r="GT105" s="116"/>
      <c r="GU105" s="116"/>
      <c r="GV105" s="116"/>
      <c r="GW105" s="116"/>
      <c r="GX105" s="116"/>
      <c r="GY105" s="116"/>
      <c r="GZ105" s="116"/>
      <c r="HA105" s="116"/>
      <c r="HB105" s="116"/>
      <c r="HC105" s="116"/>
      <c r="HD105" s="116"/>
      <c r="HE105" s="116"/>
      <c r="HF105" s="116"/>
      <c r="HG105" s="116"/>
      <c r="HH105" s="116"/>
      <c r="HI105" s="116"/>
      <c r="HJ105" s="116"/>
      <c r="HK105" s="116"/>
      <c r="HL105" s="116"/>
      <c r="HM105" s="116"/>
      <c r="HN105" s="116"/>
      <c r="HO105" s="116"/>
      <c r="HP105" s="116"/>
      <c r="HQ105" s="116"/>
      <c r="HR105" s="116"/>
      <c r="HS105" s="116"/>
      <c r="HT105" s="116"/>
      <c r="HU105" s="116"/>
      <c r="HV105" s="116"/>
      <c r="HW105" s="116"/>
      <c r="HX105" s="116"/>
      <c r="HY105" s="116"/>
      <c r="HZ105" s="116"/>
      <c r="IA105" s="116"/>
      <c r="IB105" s="116"/>
      <c r="IC105" s="116"/>
      <c r="ID105" s="116"/>
      <c r="IE105" s="116"/>
      <c r="IF105" s="116"/>
      <c r="IG105" s="116"/>
      <c r="IH105" s="116"/>
      <c r="II105" s="116"/>
      <c r="IJ105" s="116"/>
      <c r="IK105" s="116"/>
      <c r="IL105" s="116"/>
      <c r="IM105" s="123"/>
      <c r="IN105" s="123"/>
      <c r="IO105" s="123"/>
      <c r="IP105" s="123"/>
    </row>
    <row r="106" spans="1:250" s="124" customFormat="1" ht="15" customHeight="1">
      <c r="A106" s="120" t="s">
        <v>934</v>
      </c>
      <c r="B106" s="11">
        <v>0</v>
      </c>
      <c r="C106" s="122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  <c r="DK106" s="116"/>
      <c r="DL106" s="116"/>
      <c r="DM106" s="116"/>
      <c r="DN106" s="116"/>
      <c r="DO106" s="116"/>
      <c r="DP106" s="116"/>
      <c r="DQ106" s="116"/>
      <c r="DR106" s="116"/>
      <c r="DS106" s="116"/>
      <c r="DT106" s="116"/>
      <c r="DU106" s="116"/>
      <c r="DV106" s="116"/>
      <c r="DW106" s="116"/>
      <c r="DX106" s="116"/>
      <c r="DY106" s="116"/>
      <c r="DZ106" s="116"/>
      <c r="EA106" s="116"/>
      <c r="EB106" s="116"/>
      <c r="EC106" s="116"/>
      <c r="ED106" s="116"/>
      <c r="EE106" s="116"/>
      <c r="EF106" s="116"/>
      <c r="EG106" s="116"/>
      <c r="EH106" s="116"/>
      <c r="EI106" s="116"/>
      <c r="EJ106" s="116"/>
      <c r="EK106" s="116"/>
      <c r="EL106" s="116"/>
      <c r="EM106" s="116"/>
      <c r="EN106" s="116"/>
      <c r="EO106" s="116"/>
      <c r="EP106" s="116"/>
      <c r="EQ106" s="116"/>
      <c r="ER106" s="116"/>
      <c r="ES106" s="116"/>
      <c r="ET106" s="116"/>
      <c r="EU106" s="116"/>
      <c r="EV106" s="116"/>
      <c r="EW106" s="116"/>
      <c r="EX106" s="116"/>
      <c r="EY106" s="116"/>
      <c r="EZ106" s="116"/>
      <c r="FA106" s="116"/>
      <c r="FB106" s="116"/>
      <c r="FC106" s="116"/>
      <c r="FD106" s="116"/>
      <c r="FE106" s="116"/>
      <c r="FF106" s="116"/>
      <c r="FG106" s="116"/>
      <c r="FH106" s="116"/>
      <c r="FI106" s="116"/>
      <c r="FJ106" s="116"/>
      <c r="FK106" s="116"/>
      <c r="FL106" s="116"/>
      <c r="FM106" s="116"/>
      <c r="FN106" s="116"/>
      <c r="FO106" s="116"/>
      <c r="FP106" s="116"/>
      <c r="FQ106" s="116"/>
      <c r="FR106" s="116"/>
      <c r="FS106" s="116"/>
      <c r="FT106" s="116"/>
      <c r="FU106" s="116"/>
      <c r="FV106" s="116"/>
      <c r="FW106" s="116"/>
      <c r="FX106" s="116"/>
      <c r="FY106" s="116"/>
      <c r="FZ106" s="116"/>
      <c r="GA106" s="116"/>
      <c r="GB106" s="116"/>
      <c r="GC106" s="116"/>
      <c r="GD106" s="116"/>
      <c r="GE106" s="116"/>
      <c r="GF106" s="116"/>
      <c r="GG106" s="116"/>
      <c r="GH106" s="116"/>
      <c r="GI106" s="116"/>
      <c r="GJ106" s="116"/>
      <c r="GK106" s="116"/>
      <c r="GL106" s="116"/>
      <c r="GM106" s="116"/>
      <c r="GN106" s="116"/>
      <c r="GO106" s="116"/>
      <c r="GP106" s="116"/>
      <c r="GQ106" s="116"/>
      <c r="GR106" s="116"/>
      <c r="GS106" s="116"/>
      <c r="GT106" s="116"/>
      <c r="GU106" s="116"/>
      <c r="GV106" s="116"/>
      <c r="GW106" s="116"/>
      <c r="GX106" s="116"/>
      <c r="GY106" s="116"/>
      <c r="GZ106" s="116"/>
      <c r="HA106" s="116"/>
      <c r="HB106" s="116"/>
      <c r="HC106" s="116"/>
      <c r="HD106" s="116"/>
      <c r="HE106" s="116"/>
      <c r="HF106" s="116"/>
      <c r="HG106" s="116"/>
      <c r="HH106" s="116"/>
      <c r="HI106" s="116"/>
      <c r="HJ106" s="116"/>
      <c r="HK106" s="116"/>
      <c r="HL106" s="116"/>
      <c r="HM106" s="116"/>
      <c r="HN106" s="116"/>
      <c r="HO106" s="116"/>
      <c r="HP106" s="116"/>
      <c r="HQ106" s="116"/>
      <c r="HR106" s="116"/>
      <c r="HS106" s="116"/>
      <c r="HT106" s="116"/>
      <c r="HU106" s="116"/>
      <c r="HV106" s="116"/>
      <c r="HW106" s="116"/>
      <c r="HX106" s="116"/>
      <c r="HY106" s="116"/>
      <c r="HZ106" s="116"/>
      <c r="IA106" s="116"/>
      <c r="IB106" s="116"/>
      <c r="IC106" s="116"/>
      <c r="ID106" s="116"/>
      <c r="IE106" s="116"/>
      <c r="IF106" s="116"/>
      <c r="IG106" s="116"/>
      <c r="IH106" s="116"/>
      <c r="II106" s="116"/>
      <c r="IJ106" s="116"/>
      <c r="IK106" s="116"/>
      <c r="IL106" s="116"/>
      <c r="IM106" s="123"/>
      <c r="IN106" s="123"/>
      <c r="IO106" s="123"/>
      <c r="IP106" s="123"/>
    </row>
    <row r="107" spans="1:250" s="124" customFormat="1" ht="15" customHeight="1">
      <c r="A107" s="120" t="s">
        <v>935</v>
      </c>
      <c r="B107" s="11">
        <v>0</v>
      </c>
      <c r="C107" s="122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  <c r="DK107" s="116"/>
      <c r="DL107" s="116"/>
      <c r="DM107" s="116"/>
      <c r="DN107" s="116"/>
      <c r="DO107" s="116"/>
      <c r="DP107" s="116"/>
      <c r="DQ107" s="116"/>
      <c r="DR107" s="116"/>
      <c r="DS107" s="116"/>
      <c r="DT107" s="116"/>
      <c r="DU107" s="116"/>
      <c r="DV107" s="116"/>
      <c r="DW107" s="116"/>
      <c r="DX107" s="116"/>
      <c r="DY107" s="116"/>
      <c r="DZ107" s="116"/>
      <c r="EA107" s="116"/>
      <c r="EB107" s="116"/>
      <c r="EC107" s="116"/>
      <c r="ED107" s="116"/>
      <c r="EE107" s="116"/>
      <c r="EF107" s="116"/>
      <c r="EG107" s="116"/>
      <c r="EH107" s="116"/>
      <c r="EI107" s="116"/>
      <c r="EJ107" s="116"/>
      <c r="EK107" s="116"/>
      <c r="EL107" s="116"/>
      <c r="EM107" s="116"/>
      <c r="EN107" s="116"/>
      <c r="EO107" s="116"/>
      <c r="EP107" s="116"/>
      <c r="EQ107" s="116"/>
      <c r="ER107" s="116"/>
      <c r="ES107" s="116"/>
      <c r="ET107" s="116"/>
      <c r="EU107" s="116"/>
      <c r="EV107" s="116"/>
      <c r="EW107" s="116"/>
      <c r="EX107" s="116"/>
      <c r="EY107" s="116"/>
      <c r="EZ107" s="116"/>
      <c r="FA107" s="116"/>
      <c r="FB107" s="116"/>
      <c r="FC107" s="116"/>
      <c r="FD107" s="116"/>
      <c r="FE107" s="116"/>
      <c r="FF107" s="116"/>
      <c r="FG107" s="116"/>
      <c r="FH107" s="116"/>
      <c r="FI107" s="116"/>
      <c r="FJ107" s="116"/>
      <c r="FK107" s="116"/>
      <c r="FL107" s="116"/>
      <c r="FM107" s="116"/>
      <c r="FN107" s="116"/>
      <c r="FO107" s="116"/>
      <c r="FP107" s="116"/>
      <c r="FQ107" s="116"/>
      <c r="FR107" s="116"/>
      <c r="FS107" s="116"/>
      <c r="FT107" s="116"/>
      <c r="FU107" s="116"/>
      <c r="FV107" s="116"/>
      <c r="FW107" s="116"/>
      <c r="FX107" s="116"/>
      <c r="FY107" s="116"/>
      <c r="FZ107" s="116"/>
      <c r="GA107" s="116"/>
      <c r="GB107" s="116"/>
      <c r="GC107" s="116"/>
      <c r="GD107" s="116"/>
      <c r="GE107" s="116"/>
      <c r="GF107" s="116"/>
      <c r="GG107" s="116"/>
      <c r="GH107" s="116"/>
      <c r="GI107" s="116"/>
      <c r="GJ107" s="116"/>
      <c r="GK107" s="116"/>
      <c r="GL107" s="116"/>
      <c r="GM107" s="116"/>
      <c r="GN107" s="116"/>
      <c r="GO107" s="116"/>
      <c r="GP107" s="116"/>
      <c r="GQ107" s="116"/>
      <c r="GR107" s="116"/>
      <c r="GS107" s="116"/>
      <c r="GT107" s="116"/>
      <c r="GU107" s="116"/>
      <c r="GV107" s="116"/>
      <c r="GW107" s="116"/>
      <c r="GX107" s="116"/>
      <c r="GY107" s="116"/>
      <c r="GZ107" s="116"/>
      <c r="HA107" s="116"/>
      <c r="HB107" s="116"/>
      <c r="HC107" s="116"/>
      <c r="HD107" s="116"/>
      <c r="HE107" s="116"/>
      <c r="HF107" s="116"/>
      <c r="HG107" s="116"/>
      <c r="HH107" s="116"/>
      <c r="HI107" s="116"/>
      <c r="HJ107" s="116"/>
      <c r="HK107" s="116"/>
      <c r="HL107" s="116"/>
      <c r="HM107" s="116"/>
      <c r="HN107" s="116"/>
      <c r="HO107" s="116"/>
      <c r="HP107" s="116"/>
      <c r="HQ107" s="116"/>
      <c r="HR107" s="116"/>
      <c r="HS107" s="116"/>
      <c r="HT107" s="116"/>
      <c r="HU107" s="116"/>
      <c r="HV107" s="116"/>
      <c r="HW107" s="116"/>
      <c r="HX107" s="116"/>
      <c r="HY107" s="116"/>
      <c r="HZ107" s="116"/>
      <c r="IA107" s="116"/>
      <c r="IB107" s="116"/>
      <c r="IC107" s="116"/>
      <c r="ID107" s="116"/>
      <c r="IE107" s="116"/>
      <c r="IF107" s="116"/>
      <c r="IG107" s="116"/>
      <c r="IH107" s="116"/>
      <c r="II107" s="116"/>
      <c r="IJ107" s="116"/>
      <c r="IK107" s="116"/>
      <c r="IL107" s="116"/>
      <c r="IM107" s="123"/>
      <c r="IN107" s="123"/>
      <c r="IO107" s="123"/>
      <c r="IP107" s="123"/>
    </row>
    <row r="108" spans="1:250" s="124" customFormat="1" ht="15" customHeight="1">
      <c r="A108" s="120" t="s">
        <v>936</v>
      </c>
      <c r="B108" s="11">
        <v>0</v>
      </c>
      <c r="C108" s="122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  <c r="DK108" s="116"/>
      <c r="DL108" s="116"/>
      <c r="DM108" s="116"/>
      <c r="DN108" s="116"/>
      <c r="DO108" s="116"/>
      <c r="DP108" s="116"/>
      <c r="DQ108" s="116"/>
      <c r="DR108" s="116"/>
      <c r="DS108" s="116"/>
      <c r="DT108" s="116"/>
      <c r="DU108" s="116"/>
      <c r="DV108" s="116"/>
      <c r="DW108" s="116"/>
      <c r="DX108" s="116"/>
      <c r="DY108" s="116"/>
      <c r="DZ108" s="116"/>
      <c r="EA108" s="116"/>
      <c r="EB108" s="116"/>
      <c r="EC108" s="116"/>
      <c r="ED108" s="116"/>
      <c r="EE108" s="116"/>
      <c r="EF108" s="116"/>
      <c r="EG108" s="116"/>
      <c r="EH108" s="116"/>
      <c r="EI108" s="116"/>
      <c r="EJ108" s="116"/>
      <c r="EK108" s="116"/>
      <c r="EL108" s="116"/>
      <c r="EM108" s="116"/>
      <c r="EN108" s="116"/>
      <c r="EO108" s="116"/>
      <c r="EP108" s="116"/>
      <c r="EQ108" s="116"/>
      <c r="ER108" s="116"/>
      <c r="ES108" s="116"/>
      <c r="ET108" s="116"/>
      <c r="EU108" s="116"/>
      <c r="EV108" s="116"/>
      <c r="EW108" s="116"/>
      <c r="EX108" s="116"/>
      <c r="EY108" s="116"/>
      <c r="EZ108" s="116"/>
      <c r="FA108" s="116"/>
      <c r="FB108" s="116"/>
      <c r="FC108" s="116"/>
      <c r="FD108" s="116"/>
      <c r="FE108" s="116"/>
      <c r="FF108" s="116"/>
      <c r="FG108" s="116"/>
      <c r="FH108" s="116"/>
      <c r="FI108" s="116"/>
      <c r="FJ108" s="116"/>
      <c r="FK108" s="116"/>
      <c r="FL108" s="116"/>
      <c r="FM108" s="116"/>
      <c r="FN108" s="116"/>
      <c r="FO108" s="116"/>
      <c r="FP108" s="116"/>
      <c r="FQ108" s="116"/>
      <c r="FR108" s="116"/>
      <c r="FS108" s="116"/>
      <c r="FT108" s="116"/>
      <c r="FU108" s="116"/>
      <c r="FV108" s="116"/>
      <c r="FW108" s="116"/>
      <c r="FX108" s="116"/>
      <c r="FY108" s="116"/>
      <c r="FZ108" s="116"/>
      <c r="GA108" s="116"/>
      <c r="GB108" s="116"/>
      <c r="GC108" s="116"/>
      <c r="GD108" s="116"/>
      <c r="GE108" s="116"/>
      <c r="GF108" s="116"/>
      <c r="GG108" s="116"/>
      <c r="GH108" s="116"/>
      <c r="GI108" s="116"/>
      <c r="GJ108" s="116"/>
      <c r="GK108" s="116"/>
      <c r="GL108" s="116"/>
      <c r="GM108" s="116"/>
      <c r="GN108" s="116"/>
      <c r="GO108" s="116"/>
      <c r="GP108" s="116"/>
      <c r="GQ108" s="116"/>
      <c r="GR108" s="116"/>
      <c r="GS108" s="116"/>
      <c r="GT108" s="116"/>
      <c r="GU108" s="116"/>
      <c r="GV108" s="116"/>
      <c r="GW108" s="116"/>
      <c r="GX108" s="116"/>
      <c r="GY108" s="116"/>
      <c r="GZ108" s="116"/>
      <c r="HA108" s="116"/>
      <c r="HB108" s="116"/>
      <c r="HC108" s="116"/>
      <c r="HD108" s="116"/>
      <c r="HE108" s="116"/>
      <c r="HF108" s="116"/>
      <c r="HG108" s="116"/>
      <c r="HH108" s="116"/>
      <c r="HI108" s="116"/>
      <c r="HJ108" s="116"/>
      <c r="HK108" s="116"/>
      <c r="HL108" s="116"/>
      <c r="HM108" s="116"/>
      <c r="HN108" s="116"/>
      <c r="HO108" s="116"/>
      <c r="HP108" s="116"/>
      <c r="HQ108" s="116"/>
      <c r="HR108" s="116"/>
      <c r="HS108" s="116"/>
      <c r="HT108" s="116"/>
      <c r="HU108" s="116"/>
      <c r="HV108" s="116"/>
      <c r="HW108" s="116"/>
      <c r="HX108" s="116"/>
      <c r="HY108" s="116"/>
      <c r="HZ108" s="116"/>
      <c r="IA108" s="116"/>
      <c r="IB108" s="116"/>
      <c r="IC108" s="116"/>
      <c r="ID108" s="116"/>
      <c r="IE108" s="116"/>
      <c r="IF108" s="116"/>
      <c r="IG108" s="116"/>
      <c r="IH108" s="116"/>
      <c r="II108" s="116"/>
      <c r="IJ108" s="116"/>
      <c r="IK108" s="116"/>
      <c r="IL108" s="116"/>
      <c r="IM108" s="123"/>
      <c r="IN108" s="123"/>
      <c r="IO108" s="123"/>
      <c r="IP108" s="123"/>
    </row>
    <row r="109" spans="1:250" s="124" customFormat="1" ht="15" customHeight="1">
      <c r="A109" s="120" t="s">
        <v>937</v>
      </c>
      <c r="B109" s="11">
        <v>0</v>
      </c>
      <c r="C109" s="122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  <c r="DK109" s="116"/>
      <c r="DL109" s="116"/>
      <c r="DM109" s="116"/>
      <c r="DN109" s="116"/>
      <c r="DO109" s="116"/>
      <c r="DP109" s="116"/>
      <c r="DQ109" s="116"/>
      <c r="DR109" s="116"/>
      <c r="DS109" s="116"/>
      <c r="DT109" s="116"/>
      <c r="DU109" s="116"/>
      <c r="DV109" s="116"/>
      <c r="DW109" s="116"/>
      <c r="DX109" s="116"/>
      <c r="DY109" s="116"/>
      <c r="DZ109" s="116"/>
      <c r="EA109" s="116"/>
      <c r="EB109" s="116"/>
      <c r="EC109" s="116"/>
      <c r="ED109" s="116"/>
      <c r="EE109" s="116"/>
      <c r="EF109" s="116"/>
      <c r="EG109" s="116"/>
      <c r="EH109" s="116"/>
      <c r="EI109" s="116"/>
      <c r="EJ109" s="116"/>
      <c r="EK109" s="116"/>
      <c r="EL109" s="116"/>
      <c r="EM109" s="116"/>
      <c r="EN109" s="116"/>
      <c r="EO109" s="116"/>
      <c r="EP109" s="116"/>
      <c r="EQ109" s="116"/>
      <c r="ER109" s="116"/>
      <c r="ES109" s="116"/>
      <c r="ET109" s="116"/>
      <c r="EU109" s="116"/>
      <c r="EV109" s="116"/>
      <c r="EW109" s="116"/>
      <c r="EX109" s="116"/>
      <c r="EY109" s="116"/>
      <c r="EZ109" s="116"/>
      <c r="FA109" s="116"/>
      <c r="FB109" s="116"/>
      <c r="FC109" s="116"/>
      <c r="FD109" s="116"/>
      <c r="FE109" s="116"/>
      <c r="FF109" s="116"/>
      <c r="FG109" s="116"/>
      <c r="FH109" s="116"/>
      <c r="FI109" s="116"/>
      <c r="FJ109" s="116"/>
      <c r="FK109" s="116"/>
      <c r="FL109" s="116"/>
      <c r="FM109" s="116"/>
      <c r="FN109" s="116"/>
      <c r="FO109" s="116"/>
      <c r="FP109" s="116"/>
      <c r="FQ109" s="116"/>
      <c r="FR109" s="116"/>
      <c r="FS109" s="116"/>
      <c r="FT109" s="116"/>
      <c r="FU109" s="116"/>
      <c r="FV109" s="116"/>
      <c r="FW109" s="116"/>
      <c r="FX109" s="116"/>
      <c r="FY109" s="116"/>
      <c r="FZ109" s="116"/>
      <c r="GA109" s="116"/>
      <c r="GB109" s="116"/>
      <c r="GC109" s="116"/>
      <c r="GD109" s="116"/>
      <c r="GE109" s="116"/>
      <c r="GF109" s="116"/>
      <c r="GG109" s="116"/>
      <c r="GH109" s="116"/>
      <c r="GI109" s="116"/>
      <c r="GJ109" s="116"/>
      <c r="GK109" s="116"/>
      <c r="GL109" s="116"/>
      <c r="GM109" s="116"/>
      <c r="GN109" s="116"/>
      <c r="GO109" s="116"/>
      <c r="GP109" s="116"/>
      <c r="GQ109" s="116"/>
      <c r="GR109" s="116"/>
      <c r="GS109" s="116"/>
      <c r="GT109" s="116"/>
      <c r="GU109" s="116"/>
      <c r="GV109" s="116"/>
      <c r="GW109" s="116"/>
      <c r="GX109" s="116"/>
      <c r="GY109" s="116"/>
      <c r="GZ109" s="116"/>
      <c r="HA109" s="116"/>
      <c r="HB109" s="116"/>
      <c r="HC109" s="116"/>
      <c r="HD109" s="116"/>
      <c r="HE109" s="116"/>
      <c r="HF109" s="116"/>
      <c r="HG109" s="116"/>
      <c r="HH109" s="116"/>
      <c r="HI109" s="116"/>
      <c r="HJ109" s="116"/>
      <c r="HK109" s="116"/>
      <c r="HL109" s="116"/>
      <c r="HM109" s="116"/>
      <c r="HN109" s="116"/>
      <c r="HO109" s="116"/>
      <c r="HP109" s="116"/>
      <c r="HQ109" s="116"/>
      <c r="HR109" s="116"/>
      <c r="HS109" s="116"/>
      <c r="HT109" s="116"/>
      <c r="HU109" s="116"/>
      <c r="HV109" s="116"/>
      <c r="HW109" s="116"/>
      <c r="HX109" s="116"/>
      <c r="HY109" s="116"/>
      <c r="HZ109" s="116"/>
      <c r="IA109" s="116"/>
      <c r="IB109" s="116"/>
      <c r="IC109" s="116"/>
      <c r="ID109" s="116"/>
      <c r="IE109" s="116"/>
      <c r="IF109" s="116"/>
      <c r="IG109" s="116"/>
      <c r="IH109" s="116"/>
      <c r="II109" s="116"/>
      <c r="IJ109" s="116"/>
      <c r="IK109" s="116"/>
      <c r="IL109" s="116"/>
      <c r="IM109" s="123"/>
      <c r="IN109" s="123"/>
      <c r="IO109" s="123"/>
      <c r="IP109" s="123"/>
    </row>
    <row r="110" spans="1:250" s="124" customFormat="1" ht="15" customHeight="1">
      <c r="A110" s="120" t="s">
        <v>938</v>
      </c>
      <c r="B110" s="11">
        <v>0</v>
      </c>
      <c r="C110" s="122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  <c r="DK110" s="116"/>
      <c r="DL110" s="116"/>
      <c r="DM110" s="116"/>
      <c r="DN110" s="116"/>
      <c r="DO110" s="116"/>
      <c r="DP110" s="116"/>
      <c r="DQ110" s="116"/>
      <c r="DR110" s="116"/>
      <c r="DS110" s="116"/>
      <c r="DT110" s="116"/>
      <c r="DU110" s="116"/>
      <c r="DV110" s="116"/>
      <c r="DW110" s="116"/>
      <c r="DX110" s="116"/>
      <c r="DY110" s="116"/>
      <c r="DZ110" s="116"/>
      <c r="EA110" s="116"/>
      <c r="EB110" s="116"/>
      <c r="EC110" s="116"/>
      <c r="ED110" s="116"/>
      <c r="EE110" s="116"/>
      <c r="EF110" s="116"/>
      <c r="EG110" s="116"/>
      <c r="EH110" s="116"/>
      <c r="EI110" s="116"/>
      <c r="EJ110" s="116"/>
      <c r="EK110" s="116"/>
      <c r="EL110" s="116"/>
      <c r="EM110" s="116"/>
      <c r="EN110" s="116"/>
      <c r="EO110" s="116"/>
      <c r="EP110" s="116"/>
      <c r="EQ110" s="116"/>
      <c r="ER110" s="116"/>
      <c r="ES110" s="116"/>
      <c r="ET110" s="116"/>
      <c r="EU110" s="116"/>
      <c r="EV110" s="116"/>
      <c r="EW110" s="116"/>
      <c r="EX110" s="116"/>
      <c r="EY110" s="116"/>
      <c r="EZ110" s="116"/>
      <c r="FA110" s="116"/>
      <c r="FB110" s="116"/>
      <c r="FC110" s="116"/>
      <c r="FD110" s="116"/>
      <c r="FE110" s="116"/>
      <c r="FF110" s="116"/>
      <c r="FG110" s="116"/>
      <c r="FH110" s="116"/>
      <c r="FI110" s="116"/>
      <c r="FJ110" s="116"/>
      <c r="FK110" s="116"/>
      <c r="FL110" s="116"/>
      <c r="FM110" s="116"/>
      <c r="FN110" s="116"/>
      <c r="FO110" s="116"/>
      <c r="FP110" s="116"/>
      <c r="FQ110" s="116"/>
      <c r="FR110" s="116"/>
      <c r="FS110" s="116"/>
      <c r="FT110" s="116"/>
      <c r="FU110" s="116"/>
      <c r="FV110" s="116"/>
      <c r="FW110" s="116"/>
      <c r="FX110" s="116"/>
      <c r="FY110" s="116"/>
      <c r="FZ110" s="116"/>
      <c r="GA110" s="116"/>
      <c r="GB110" s="116"/>
      <c r="GC110" s="116"/>
      <c r="GD110" s="116"/>
      <c r="GE110" s="116"/>
      <c r="GF110" s="116"/>
      <c r="GG110" s="116"/>
      <c r="GH110" s="116"/>
      <c r="GI110" s="116"/>
      <c r="GJ110" s="116"/>
      <c r="GK110" s="116"/>
      <c r="GL110" s="116"/>
      <c r="GM110" s="116"/>
      <c r="GN110" s="116"/>
      <c r="GO110" s="116"/>
      <c r="GP110" s="116"/>
      <c r="GQ110" s="116"/>
      <c r="GR110" s="116"/>
      <c r="GS110" s="116"/>
      <c r="GT110" s="116"/>
      <c r="GU110" s="116"/>
      <c r="GV110" s="116"/>
      <c r="GW110" s="116"/>
      <c r="GX110" s="116"/>
      <c r="GY110" s="116"/>
      <c r="GZ110" s="116"/>
      <c r="HA110" s="116"/>
      <c r="HB110" s="116"/>
      <c r="HC110" s="116"/>
      <c r="HD110" s="116"/>
      <c r="HE110" s="116"/>
      <c r="HF110" s="116"/>
      <c r="HG110" s="116"/>
      <c r="HH110" s="116"/>
      <c r="HI110" s="116"/>
      <c r="HJ110" s="116"/>
      <c r="HK110" s="116"/>
      <c r="HL110" s="116"/>
      <c r="HM110" s="116"/>
      <c r="HN110" s="116"/>
      <c r="HO110" s="116"/>
      <c r="HP110" s="116"/>
      <c r="HQ110" s="116"/>
      <c r="HR110" s="116"/>
      <c r="HS110" s="116"/>
      <c r="HT110" s="116"/>
      <c r="HU110" s="116"/>
      <c r="HV110" s="116"/>
      <c r="HW110" s="116"/>
      <c r="HX110" s="116"/>
      <c r="HY110" s="116"/>
      <c r="HZ110" s="116"/>
      <c r="IA110" s="116"/>
      <c r="IB110" s="116"/>
      <c r="IC110" s="116"/>
      <c r="ID110" s="116"/>
      <c r="IE110" s="116"/>
      <c r="IF110" s="116"/>
      <c r="IG110" s="116"/>
      <c r="IH110" s="116"/>
      <c r="II110" s="116"/>
      <c r="IJ110" s="116"/>
      <c r="IK110" s="116"/>
      <c r="IL110" s="116"/>
      <c r="IM110" s="123"/>
      <c r="IN110" s="123"/>
      <c r="IO110" s="123"/>
      <c r="IP110" s="123"/>
    </row>
    <row r="111" spans="1:250" s="124" customFormat="1" ht="15" customHeight="1">
      <c r="A111" s="120" t="s">
        <v>778</v>
      </c>
      <c r="B111" s="11">
        <v>5</v>
      </c>
      <c r="C111" s="122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  <c r="DK111" s="116"/>
      <c r="DL111" s="116"/>
      <c r="DM111" s="116"/>
      <c r="DN111" s="116"/>
      <c r="DO111" s="116"/>
      <c r="DP111" s="116"/>
      <c r="DQ111" s="116"/>
      <c r="DR111" s="116"/>
      <c r="DS111" s="116"/>
      <c r="DT111" s="116"/>
      <c r="DU111" s="116"/>
      <c r="DV111" s="116"/>
      <c r="DW111" s="116"/>
      <c r="DX111" s="116"/>
      <c r="DY111" s="116"/>
      <c r="DZ111" s="116"/>
      <c r="EA111" s="116"/>
      <c r="EB111" s="116"/>
      <c r="EC111" s="116"/>
      <c r="ED111" s="116"/>
      <c r="EE111" s="116"/>
      <c r="EF111" s="116"/>
      <c r="EG111" s="116"/>
      <c r="EH111" s="116"/>
      <c r="EI111" s="116"/>
      <c r="EJ111" s="116"/>
      <c r="EK111" s="116"/>
      <c r="EL111" s="116"/>
      <c r="EM111" s="116"/>
      <c r="EN111" s="116"/>
      <c r="EO111" s="116"/>
      <c r="EP111" s="116"/>
      <c r="EQ111" s="116"/>
      <c r="ER111" s="116"/>
      <c r="ES111" s="116"/>
      <c r="ET111" s="116"/>
      <c r="EU111" s="116"/>
      <c r="EV111" s="116"/>
      <c r="EW111" s="116"/>
      <c r="EX111" s="116"/>
      <c r="EY111" s="116"/>
      <c r="EZ111" s="116"/>
      <c r="FA111" s="116"/>
      <c r="FB111" s="116"/>
      <c r="FC111" s="116"/>
      <c r="FD111" s="116"/>
      <c r="FE111" s="116"/>
      <c r="FF111" s="116"/>
      <c r="FG111" s="116"/>
      <c r="FH111" s="116"/>
      <c r="FI111" s="116"/>
      <c r="FJ111" s="116"/>
      <c r="FK111" s="116"/>
      <c r="FL111" s="116"/>
      <c r="FM111" s="116"/>
      <c r="FN111" s="116"/>
      <c r="FO111" s="116"/>
      <c r="FP111" s="116"/>
      <c r="FQ111" s="116"/>
      <c r="FR111" s="116"/>
      <c r="FS111" s="116"/>
      <c r="FT111" s="116"/>
      <c r="FU111" s="116"/>
      <c r="FV111" s="116"/>
      <c r="FW111" s="116"/>
      <c r="FX111" s="116"/>
      <c r="FY111" s="116"/>
      <c r="FZ111" s="116"/>
      <c r="GA111" s="116"/>
      <c r="GB111" s="116"/>
      <c r="GC111" s="116"/>
      <c r="GD111" s="116"/>
      <c r="GE111" s="116"/>
      <c r="GF111" s="116"/>
      <c r="GG111" s="116"/>
      <c r="GH111" s="116"/>
      <c r="GI111" s="116"/>
      <c r="GJ111" s="116"/>
      <c r="GK111" s="116"/>
      <c r="GL111" s="116"/>
      <c r="GM111" s="116"/>
      <c r="GN111" s="116"/>
      <c r="GO111" s="116"/>
      <c r="GP111" s="116"/>
      <c r="GQ111" s="116"/>
      <c r="GR111" s="116"/>
      <c r="GS111" s="116"/>
      <c r="GT111" s="116"/>
      <c r="GU111" s="116"/>
      <c r="GV111" s="116"/>
      <c r="GW111" s="116"/>
      <c r="GX111" s="116"/>
      <c r="GY111" s="116"/>
      <c r="GZ111" s="116"/>
      <c r="HA111" s="116"/>
      <c r="HB111" s="116"/>
      <c r="HC111" s="116"/>
      <c r="HD111" s="116"/>
      <c r="HE111" s="116"/>
      <c r="HF111" s="116"/>
      <c r="HG111" s="116"/>
      <c r="HH111" s="116"/>
      <c r="HI111" s="116"/>
      <c r="HJ111" s="116"/>
      <c r="HK111" s="116"/>
      <c r="HL111" s="116"/>
      <c r="HM111" s="116"/>
      <c r="HN111" s="116"/>
      <c r="HO111" s="116"/>
      <c r="HP111" s="116"/>
      <c r="HQ111" s="116"/>
      <c r="HR111" s="116"/>
      <c r="HS111" s="116"/>
      <c r="HT111" s="116"/>
      <c r="HU111" s="116"/>
      <c r="HV111" s="116"/>
      <c r="HW111" s="116"/>
      <c r="HX111" s="116"/>
      <c r="HY111" s="116"/>
      <c r="HZ111" s="116"/>
      <c r="IA111" s="116"/>
      <c r="IB111" s="116"/>
      <c r="IC111" s="116"/>
      <c r="ID111" s="116"/>
      <c r="IE111" s="116"/>
      <c r="IF111" s="116"/>
      <c r="IG111" s="116"/>
      <c r="IH111" s="116"/>
      <c r="II111" s="116"/>
      <c r="IJ111" s="116"/>
      <c r="IK111" s="116"/>
      <c r="IL111" s="116"/>
      <c r="IM111" s="123"/>
      <c r="IN111" s="123"/>
      <c r="IO111" s="123"/>
      <c r="IP111" s="123"/>
    </row>
    <row r="112" spans="1:250" s="124" customFormat="1" ht="15" customHeight="1">
      <c r="A112" s="120" t="s">
        <v>939</v>
      </c>
      <c r="B112" s="11">
        <v>5</v>
      </c>
      <c r="C112" s="122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  <c r="DK112" s="116"/>
      <c r="DL112" s="116"/>
      <c r="DM112" s="116"/>
      <c r="DN112" s="116"/>
      <c r="DO112" s="116"/>
      <c r="DP112" s="116"/>
      <c r="DQ112" s="116"/>
      <c r="DR112" s="116"/>
      <c r="DS112" s="116"/>
      <c r="DT112" s="116"/>
      <c r="DU112" s="116"/>
      <c r="DV112" s="116"/>
      <c r="DW112" s="116"/>
      <c r="DX112" s="116"/>
      <c r="DY112" s="116"/>
      <c r="DZ112" s="116"/>
      <c r="EA112" s="116"/>
      <c r="EB112" s="116"/>
      <c r="EC112" s="116"/>
      <c r="ED112" s="116"/>
      <c r="EE112" s="116"/>
      <c r="EF112" s="116"/>
      <c r="EG112" s="116"/>
      <c r="EH112" s="116"/>
      <c r="EI112" s="116"/>
      <c r="EJ112" s="116"/>
      <c r="EK112" s="116"/>
      <c r="EL112" s="116"/>
      <c r="EM112" s="116"/>
      <c r="EN112" s="116"/>
      <c r="EO112" s="116"/>
      <c r="EP112" s="116"/>
      <c r="EQ112" s="116"/>
      <c r="ER112" s="116"/>
      <c r="ES112" s="116"/>
      <c r="ET112" s="116"/>
      <c r="EU112" s="116"/>
      <c r="EV112" s="116"/>
      <c r="EW112" s="116"/>
      <c r="EX112" s="116"/>
      <c r="EY112" s="116"/>
      <c r="EZ112" s="116"/>
      <c r="FA112" s="116"/>
      <c r="FB112" s="116"/>
      <c r="FC112" s="116"/>
      <c r="FD112" s="116"/>
      <c r="FE112" s="116"/>
      <c r="FF112" s="116"/>
      <c r="FG112" s="116"/>
      <c r="FH112" s="116"/>
      <c r="FI112" s="116"/>
      <c r="FJ112" s="116"/>
      <c r="FK112" s="116"/>
      <c r="FL112" s="116"/>
      <c r="FM112" s="116"/>
      <c r="FN112" s="116"/>
      <c r="FO112" s="116"/>
      <c r="FP112" s="116"/>
      <c r="FQ112" s="116"/>
      <c r="FR112" s="116"/>
      <c r="FS112" s="116"/>
      <c r="FT112" s="116"/>
      <c r="FU112" s="116"/>
      <c r="FV112" s="116"/>
      <c r="FW112" s="116"/>
      <c r="FX112" s="116"/>
      <c r="FY112" s="116"/>
      <c r="FZ112" s="116"/>
      <c r="GA112" s="116"/>
      <c r="GB112" s="116"/>
      <c r="GC112" s="116"/>
      <c r="GD112" s="116"/>
      <c r="GE112" s="116"/>
      <c r="GF112" s="116"/>
      <c r="GG112" s="116"/>
      <c r="GH112" s="116"/>
      <c r="GI112" s="116"/>
      <c r="GJ112" s="116"/>
      <c r="GK112" s="116"/>
      <c r="GL112" s="116"/>
      <c r="GM112" s="116"/>
      <c r="GN112" s="116"/>
      <c r="GO112" s="116"/>
      <c r="GP112" s="116"/>
      <c r="GQ112" s="116"/>
      <c r="GR112" s="116"/>
      <c r="GS112" s="116"/>
      <c r="GT112" s="116"/>
      <c r="GU112" s="116"/>
      <c r="GV112" s="116"/>
      <c r="GW112" s="116"/>
      <c r="GX112" s="116"/>
      <c r="GY112" s="116"/>
      <c r="GZ112" s="116"/>
      <c r="HA112" s="116"/>
      <c r="HB112" s="116"/>
      <c r="HC112" s="116"/>
      <c r="HD112" s="116"/>
      <c r="HE112" s="116"/>
      <c r="HF112" s="116"/>
      <c r="HG112" s="116"/>
      <c r="HH112" s="116"/>
      <c r="HI112" s="116"/>
      <c r="HJ112" s="116"/>
      <c r="HK112" s="116"/>
      <c r="HL112" s="116"/>
      <c r="HM112" s="116"/>
      <c r="HN112" s="116"/>
      <c r="HO112" s="116"/>
      <c r="HP112" s="116"/>
      <c r="HQ112" s="116"/>
      <c r="HR112" s="116"/>
      <c r="HS112" s="116"/>
      <c r="HT112" s="116"/>
      <c r="HU112" s="116"/>
      <c r="HV112" s="116"/>
      <c r="HW112" s="116"/>
      <c r="HX112" s="116"/>
      <c r="HY112" s="116"/>
      <c r="HZ112" s="116"/>
      <c r="IA112" s="116"/>
      <c r="IB112" s="116"/>
      <c r="IC112" s="116"/>
      <c r="ID112" s="116"/>
      <c r="IE112" s="116"/>
      <c r="IF112" s="116"/>
      <c r="IG112" s="116"/>
      <c r="IH112" s="116"/>
      <c r="II112" s="116"/>
      <c r="IJ112" s="116"/>
      <c r="IK112" s="116"/>
      <c r="IL112" s="116"/>
      <c r="IM112" s="123"/>
      <c r="IN112" s="123"/>
      <c r="IO112" s="123"/>
      <c r="IP112" s="123"/>
    </row>
    <row r="113" spans="1:250" s="124" customFormat="1" ht="15" customHeight="1">
      <c r="A113" s="120" t="s">
        <v>940</v>
      </c>
      <c r="B113" s="11">
        <v>0</v>
      </c>
      <c r="C113" s="122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  <c r="DK113" s="116"/>
      <c r="DL113" s="116"/>
      <c r="DM113" s="116"/>
      <c r="DN113" s="116"/>
      <c r="DO113" s="116"/>
      <c r="DP113" s="116"/>
      <c r="DQ113" s="116"/>
      <c r="DR113" s="116"/>
      <c r="DS113" s="116"/>
      <c r="DT113" s="116"/>
      <c r="DU113" s="116"/>
      <c r="DV113" s="116"/>
      <c r="DW113" s="116"/>
      <c r="DX113" s="116"/>
      <c r="DY113" s="116"/>
      <c r="DZ113" s="116"/>
      <c r="EA113" s="116"/>
      <c r="EB113" s="116"/>
      <c r="EC113" s="116"/>
      <c r="ED113" s="116"/>
      <c r="EE113" s="116"/>
      <c r="EF113" s="116"/>
      <c r="EG113" s="116"/>
      <c r="EH113" s="116"/>
      <c r="EI113" s="116"/>
      <c r="EJ113" s="116"/>
      <c r="EK113" s="116"/>
      <c r="EL113" s="116"/>
      <c r="EM113" s="116"/>
      <c r="EN113" s="116"/>
      <c r="EO113" s="116"/>
      <c r="EP113" s="116"/>
      <c r="EQ113" s="116"/>
      <c r="ER113" s="116"/>
      <c r="ES113" s="116"/>
      <c r="ET113" s="116"/>
      <c r="EU113" s="116"/>
      <c r="EV113" s="116"/>
      <c r="EW113" s="116"/>
      <c r="EX113" s="116"/>
      <c r="EY113" s="116"/>
      <c r="EZ113" s="116"/>
      <c r="FA113" s="116"/>
      <c r="FB113" s="116"/>
      <c r="FC113" s="116"/>
      <c r="FD113" s="116"/>
      <c r="FE113" s="116"/>
      <c r="FF113" s="116"/>
      <c r="FG113" s="116"/>
      <c r="FH113" s="116"/>
      <c r="FI113" s="116"/>
      <c r="FJ113" s="116"/>
      <c r="FK113" s="116"/>
      <c r="FL113" s="116"/>
      <c r="FM113" s="116"/>
      <c r="FN113" s="116"/>
      <c r="FO113" s="116"/>
      <c r="FP113" s="116"/>
      <c r="FQ113" s="116"/>
      <c r="FR113" s="116"/>
      <c r="FS113" s="116"/>
      <c r="FT113" s="116"/>
      <c r="FU113" s="116"/>
      <c r="FV113" s="116"/>
      <c r="FW113" s="116"/>
      <c r="FX113" s="116"/>
      <c r="FY113" s="116"/>
      <c r="FZ113" s="116"/>
      <c r="GA113" s="116"/>
      <c r="GB113" s="116"/>
      <c r="GC113" s="116"/>
      <c r="GD113" s="116"/>
      <c r="GE113" s="116"/>
      <c r="GF113" s="116"/>
      <c r="GG113" s="116"/>
      <c r="GH113" s="116"/>
      <c r="GI113" s="116"/>
      <c r="GJ113" s="116"/>
      <c r="GK113" s="116"/>
      <c r="GL113" s="116"/>
      <c r="GM113" s="116"/>
      <c r="GN113" s="116"/>
      <c r="GO113" s="116"/>
      <c r="GP113" s="116"/>
      <c r="GQ113" s="116"/>
      <c r="GR113" s="116"/>
      <c r="GS113" s="116"/>
      <c r="GT113" s="116"/>
      <c r="GU113" s="116"/>
      <c r="GV113" s="116"/>
      <c r="GW113" s="116"/>
      <c r="GX113" s="116"/>
      <c r="GY113" s="116"/>
      <c r="GZ113" s="116"/>
      <c r="HA113" s="116"/>
      <c r="HB113" s="116"/>
      <c r="HC113" s="116"/>
      <c r="HD113" s="116"/>
      <c r="HE113" s="116"/>
      <c r="HF113" s="116"/>
      <c r="HG113" s="116"/>
      <c r="HH113" s="116"/>
      <c r="HI113" s="116"/>
      <c r="HJ113" s="116"/>
      <c r="HK113" s="116"/>
      <c r="HL113" s="116"/>
      <c r="HM113" s="116"/>
      <c r="HN113" s="116"/>
      <c r="HO113" s="116"/>
      <c r="HP113" s="116"/>
      <c r="HQ113" s="116"/>
      <c r="HR113" s="116"/>
      <c r="HS113" s="116"/>
      <c r="HT113" s="116"/>
      <c r="HU113" s="116"/>
      <c r="HV113" s="116"/>
      <c r="HW113" s="116"/>
      <c r="HX113" s="116"/>
      <c r="HY113" s="116"/>
      <c r="HZ113" s="116"/>
      <c r="IA113" s="116"/>
      <c r="IB113" s="116"/>
      <c r="IC113" s="116"/>
      <c r="ID113" s="116"/>
      <c r="IE113" s="116"/>
      <c r="IF113" s="116"/>
      <c r="IG113" s="116"/>
      <c r="IH113" s="116"/>
      <c r="II113" s="116"/>
      <c r="IJ113" s="116"/>
      <c r="IK113" s="116"/>
      <c r="IL113" s="116"/>
      <c r="IM113" s="123"/>
      <c r="IN113" s="123"/>
      <c r="IO113" s="123"/>
      <c r="IP113" s="123"/>
    </row>
    <row r="114" spans="1:250" s="124" customFormat="1" ht="15" customHeight="1">
      <c r="A114" s="120" t="s">
        <v>941</v>
      </c>
      <c r="B114" s="11">
        <v>0</v>
      </c>
      <c r="C114" s="122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  <c r="DK114" s="116"/>
      <c r="DL114" s="116"/>
      <c r="DM114" s="116"/>
      <c r="DN114" s="116"/>
      <c r="DO114" s="116"/>
      <c r="DP114" s="116"/>
      <c r="DQ114" s="116"/>
      <c r="DR114" s="116"/>
      <c r="DS114" s="116"/>
      <c r="DT114" s="116"/>
      <c r="DU114" s="116"/>
      <c r="DV114" s="116"/>
      <c r="DW114" s="116"/>
      <c r="DX114" s="116"/>
      <c r="DY114" s="116"/>
      <c r="DZ114" s="116"/>
      <c r="EA114" s="116"/>
      <c r="EB114" s="116"/>
      <c r="EC114" s="116"/>
      <c r="ED114" s="116"/>
      <c r="EE114" s="116"/>
      <c r="EF114" s="116"/>
      <c r="EG114" s="116"/>
      <c r="EH114" s="116"/>
      <c r="EI114" s="116"/>
      <c r="EJ114" s="116"/>
      <c r="EK114" s="116"/>
      <c r="EL114" s="116"/>
      <c r="EM114" s="116"/>
      <c r="EN114" s="116"/>
      <c r="EO114" s="116"/>
      <c r="EP114" s="116"/>
      <c r="EQ114" s="116"/>
      <c r="ER114" s="116"/>
      <c r="ES114" s="116"/>
      <c r="ET114" s="116"/>
      <c r="EU114" s="116"/>
      <c r="EV114" s="116"/>
      <c r="EW114" s="116"/>
      <c r="EX114" s="116"/>
      <c r="EY114" s="116"/>
      <c r="EZ114" s="116"/>
      <c r="FA114" s="116"/>
      <c r="FB114" s="116"/>
      <c r="FC114" s="116"/>
      <c r="FD114" s="116"/>
      <c r="FE114" s="116"/>
      <c r="FF114" s="116"/>
      <c r="FG114" s="116"/>
      <c r="FH114" s="116"/>
      <c r="FI114" s="116"/>
      <c r="FJ114" s="116"/>
      <c r="FK114" s="116"/>
      <c r="FL114" s="116"/>
      <c r="FM114" s="116"/>
      <c r="FN114" s="116"/>
      <c r="FO114" s="116"/>
      <c r="FP114" s="116"/>
      <c r="FQ114" s="116"/>
      <c r="FR114" s="116"/>
      <c r="FS114" s="116"/>
      <c r="FT114" s="116"/>
      <c r="FU114" s="116"/>
      <c r="FV114" s="116"/>
      <c r="FW114" s="116"/>
      <c r="FX114" s="116"/>
      <c r="FY114" s="116"/>
      <c r="FZ114" s="116"/>
      <c r="GA114" s="116"/>
      <c r="GB114" s="116"/>
      <c r="GC114" s="116"/>
      <c r="GD114" s="116"/>
      <c r="GE114" s="116"/>
      <c r="GF114" s="116"/>
      <c r="GG114" s="116"/>
      <c r="GH114" s="116"/>
      <c r="GI114" s="116"/>
      <c r="GJ114" s="116"/>
      <c r="GK114" s="116"/>
      <c r="GL114" s="116"/>
      <c r="GM114" s="116"/>
      <c r="GN114" s="116"/>
      <c r="GO114" s="116"/>
      <c r="GP114" s="116"/>
      <c r="GQ114" s="116"/>
      <c r="GR114" s="116"/>
      <c r="GS114" s="116"/>
      <c r="GT114" s="116"/>
      <c r="GU114" s="116"/>
      <c r="GV114" s="116"/>
      <c r="GW114" s="116"/>
      <c r="GX114" s="116"/>
      <c r="GY114" s="116"/>
      <c r="GZ114" s="116"/>
      <c r="HA114" s="116"/>
      <c r="HB114" s="116"/>
      <c r="HC114" s="116"/>
      <c r="HD114" s="116"/>
      <c r="HE114" s="116"/>
      <c r="HF114" s="116"/>
      <c r="HG114" s="116"/>
      <c r="HH114" s="116"/>
      <c r="HI114" s="116"/>
      <c r="HJ114" s="116"/>
      <c r="HK114" s="116"/>
      <c r="HL114" s="116"/>
      <c r="HM114" s="116"/>
      <c r="HN114" s="116"/>
      <c r="HO114" s="116"/>
      <c r="HP114" s="116"/>
      <c r="HQ114" s="116"/>
      <c r="HR114" s="116"/>
      <c r="HS114" s="116"/>
      <c r="HT114" s="116"/>
      <c r="HU114" s="116"/>
      <c r="HV114" s="116"/>
      <c r="HW114" s="116"/>
      <c r="HX114" s="116"/>
      <c r="HY114" s="116"/>
      <c r="HZ114" s="116"/>
      <c r="IA114" s="116"/>
      <c r="IB114" s="116"/>
      <c r="IC114" s="116"/>
      <c r="ID114" s="116"/>
      <c r="IE114" s="116"/>
      <c r="IF114" s="116"/>
      <c r="IG114" s="116"/>
      <c r="IH114" s="116"/>
      <c r="II114" s="116"/>
      <c r="IJ114" s="116"/>
      <c r="IK114" s="116"/>
      <c r="IL114" s="116"/>
      <c r="IM114" s="123"/>
      <c r="IN114" s="123"/>
      <c r="IO114" s="123"/>
      <c r="IP114" s="123"/>
    </row>
    <row r="115" spans="1:250" s="124" customFormat="1" ht="15" customHeight="1">
      <c r="A115" s="120" t="s">
        <v>942</v>
      </c>
      <c r="B115" s="11">
        <v>0</v>
      </c>
      <c r="C115" s="122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  <c r="DK115" s="116"/>
      <c r="DL115" s="116"/>
      <c r="DM115" s="116"/>
      <c r="DN115" s="116"/>
      <c r="DO115" s="116"/>
      <c r="DP115" s="116"/>
      <c r="DQ115" s="116"/>
      <c r="DR115" s="116"/>
      <c r="DS115" s="116"/>
      <c r="DT115" s="116"/>
      <c r="DU115" s="116"/>
      <c r="DV115" s="116"/>
      <c r="DW115" s="116"/>
      <c r="DX115" s="116"/>
      <c r="DY115" s="116"/>
      <c r="DZ115" s="116"/>
      <c r="EA115" s="116"/>
      <c r="EB115" s="116"/>
      <c r="EC115" s="116"/>
      <c r="ED115" s="116"/>
      <c r="EE115" s="116"/>
      <c r="EF115" s="116"/>
      <c r="EG115" s="116"/>
      <c r="EH115" s="116"/>
      <c r="EI115" s="116"/>
      <c r="EJ115" s="116"/>
      <c r="EK115" s="116"/>
      <c r="EL115" s="116"/>
      <c r="EM115" s="116"/>
      <c r="EN115" s="116"/>
      <c r="EO115" s="116"/>
      <c r="EP115" s="116"/>
      <c r="EQ115" s="116"/>
      <c r="ER115" s="116"/>
      <c r="ES115" s="116"/>
      <c r="ET115" s="116"/>
      <c r="EU115" s="116"/>
      <c r="EV115" s="116"/>
      <c r="EW115" s="116"/>
      <c r="EX115" s="116"/>
      <c r="EY115" s="116"/>
      <c r="EZ115" s="116"/>
      <c r="FA115" s="116"/>
      <c r="FB115" s="116"/>
      <c r="FC115" s="116"/>
      <c r="FD115" s="116"/>
      <c r="FE115" s="116"/>
      <c r="FF115" s="116"/>
      <c r="FG115" s="116"/>
      <c r="FH115" s="116"/>
      <c r="FI115" s="116"/>
      <c r="FJ115" s="116"/>
      <c r="FK115" s="116"/>
      <c r="FL115" s="116"/>
      <c r="FM115" s="116"/>
      <c r="FN115" s="116"/>
      <c r="FO115" s="116"/>
      <c r="FP115" s="116"/>
      <c r="FQ115" s="116"/>
      <c r="FR115" s="116"/>
      <c r="FS115" s="116"/>
      <c r="FT115" s="116"/>
      <c r="FU115" s="116"/>
      <c r="FV115" s="116"/>
      <c r="FW115" s="116"/>
      <c r="FX115" s="116"/>
      <c r="FY115" s="116"/>
      <c r="FZ115" s="116"/>
      <c r="GA115" s="116"/>
      <c r="GB115" s="116"/>
      <c r="GC115" s="116"/>
      <c r="GD115" s="116"/>
      <c r="GE115" s="116"/>
      <c r="GF115" s="116"/>
      <c r="GG115" s="116"/>
      <c r="GH115" s="116"/>
      <c r="GI115" s="116"/>
      <c r="GJ115" s="116"/>
      <c r="GK115" s="116"/>
      <c r="GL115" s="116"/>
      <c r="GM115" s="116"/>
      <c r="GN115" s="116"/>
      <c r="GO115" s="116"/>
      <c r="GP115" s="116"/>
      <c r="GQ115" s="116"/>
      <c r="GR115" s="116"/>
      <c r="GS115" s="116"/>
      <c r="GT115" s="116"/>
      <c r="GU115" s="116"/>
      <c r="GV115" s="116"/>
      <c r="GW115" s="116"/>
      <c r="GX115" s="116"/>
      <c r="GY115" s="116"/>
      <c r="GZ115" s="116"/>
      <c r="HA115" s="116"/>
      <c r="HB115" s="116"/>
      <c r="HC115" s="116"/>
      <c r="HD115" s="116"/>
      <c r="HE115" s="116"/>
      <c r="HF115" s="116"/>
      <c r="HG115" s="116"/>
      <c r="HH115" s="116"/>
      <c r="HI115" s="116"/>
      <c r="HJ115" s="116"/>
      <c r="HK115" s="116"/>
      <c r="HL115" s="116"/>
      <c r="HM115" s="116"/>
      <c r="HN115" s="116"/>
      <c r="HO115" s="116"/>
      <c r="HP115" s="116"/>
      <c r="HQ115" s="116"/>
      <c r="HR115" s="116"/>
      <c r="HS115" s="116"/>
      <c r="HT115" s="116"/>
      <c r="HU115" s="116"/>
      <c r="HV115" s="116"/>
      <c r="HW115" s="116"/>
      <c r="HX115" s="116"/>
      <c r="HY115" s="116"/>
      <c r="HZ115" s="116"/>
      <c r="IA115" s="116"/>
      <c r="IB115" s="116"/>
      <c r="IC115" s="116"/>
      <c r="ID115" s="116"/>
      <c r="IE115" s="116"/>
      <c r="IF115" s="116"/>
      <c r="IG115" s="116"/>
      <c r="IH115" s="116"/>
      <c r="II115" s="116"/>
      <c r="IJ115" s="116"/>
      <c r="IK115" s="116"/>
      <c r="IL115" s="116"/>
      <c r="IM115" s="123"/>
      <c r="IN115" s="123"/>
      <c r="IO115" s="123"/>
      <c r="IP115" s="123"/>
    </row>
    <row r="116" spans="1:250" s="124" customFormat="1" ht="15" customHeight="1">
      <c r="A116" s="120" t="s">
        <v>943</v>
      </c>
      <c r="B116" s="11">
        <v>5</v>
      </c>
      <c r="C116" s="122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  <c r="DK116" s="116"/>
      <c r="DL116" s="116"/>
      <c r="DM116" s="116"/>
      <c r="DN116" s="116"/>
      <c r="DO116" s="116"/>
      <c r="DP116" s="116"/>
      <c r="DQ116" s="116"/>
      <c r="DR116" s="116"/>
      <c r="DS116" s="116"/>
      <c r="DT116" s="116"/>
      <c r="DU116" s="116"/>
      <c r="DV116" s="116"/>
      <c r="DW116" s="116"/>
      <c r="DX116" s="116"/>
      <c r="DY116" s="116"/>
      <c r="DZ116" s="116"/>
      <c r="EA116" s="116"/>
      <c r="EB116" s="116"/>
      <c r="EC116" s="116"/>
      <c r="ED116" s="116"/>
      <c r="EE116" s="116"/>
      <c r="EF116" s="116"/>
      <c r="EG116" s="116"/>
      <c r="EH116" s="116"/>
      <c r="EI116" s="116"/>
      <c r="EJ116" s="116"/>
      <c r="EK116" s="116"/>
      <c r="EL116" s="116"/>
      <c r="EM116" s="116"/>
      <c r="EN116" s="116"/>
      <c r="EO116" s="116"/>
      <c r="EP116" s="116"/>
      <c r="EQ116" s="116"/>
      <c r="ER116" s="116"/>
      <c r="ES116" s="116"/>
      <c r="ET116" s="116"/>
      <c r="EU116" s="116"/>
      <c r="EV116" s="116"/>
      <c r="EW116" s="116"/>
      <c r="EX116" s="116"/>
      <c r="EY116" s="116"/>
      <c r="EZ116" s="116"/>
      <c r="FA116" s="116"/>
      <c r="FB116" s="116"/>
      <c r="FC116" s="116"/>
      <c r="FD116" s="116"/>
      <c r="FE116" s="116"/>
      <c r="FF116" s="116"/>
      <c r="FG116" s="116"/>
      <c r="FH116" s="116"/>
      <c r="FI116" s="116"/>
      <c r="FJ116" s="116"/>
      <c r="FK116" s="116"/>
      <c r="FL116" s="116"/>
      <c r="FM116" s="116"/>
      <c r="FN116" s="116"/>
      <c r="FO116" s="116"/>
      <c r="FP116" s="116"/>
      <c r="FQ116" s="116"/>
      <c r="FR116" s="116"/>
      <c r="FS116" s="116"/>
      <c r="FT116" s="116"/>
      <c r="FU116" s="116"/>
      <c r="FV116" s="116"/>
      <c r="FW116" s="116"/>
      <c r="FX116" s="116"/>
      <c r="FY116" s="116"/>
      <c r="FZ116" s="116"/>
      <c r="GA116" s="116"/>
      <c r="GB116" s="116"/>
      <c r="GC116" s="116"/>
      <c r="GD116" s="116"/>
      <c r="GE116" s="116"/>
      <c r="GF116" s="116"/>
      <c r="GG116" s="116"/>
      <c r="GH116" s="116"/>
      <c r="GI116" s="116"/>
      <c r="GJ116" s="116"/>
      <c r="GK116" s="116"/>
      <c r="GL116" s="116"/>
      <c r="GM116" s="116"/>
      <c r="GN116" s="116"/>
      <c r="GO116" s="116"/>
      <c r="GP116" s="116"/>
      <c r="GQ116" s="116"/>
      <c r="GR116" s="116"/>
      <c r="GS116" s="116"/>
      <c r="GT116" s="116"/>
      <c r="GU116" s="116"/>
      <c r="GV116" s="116"/>
      <c r="GW116" s="116"/>
      <c r="GX116" s="116"/>
      <c r="GY116" s="116"/>
      <c r="GZ116" s="116"/>
      <c r="HA116" s="116"/>
      <c r="HB116" s="116"/>
      <c r="HC116" s="116"/>
      <c r="HD116" s="116"/>
      <c r="HE116" s="116"/>
      <c r="HF116" s="116"/>
      <c r="HG116" s="116"/>
      <c r="HH116" s="116"/>
      <c r="HI116" s="116"/>
      <c r="HJ116" s="116"/>
      <c r="HK116" s="116"/>
      <c r="HL116" s="116"/>
      <c r="HM116" s="116"/>
      <c r="HN116" s="116"/>
      <c r="HO116" s="116"/>
      <c r="HP116" s="116"/>
      <c r="HQ116" s="116"/>
      <c r="HR116" s="116"/>
      <c r="HS116" s="116"/>
      <c r="HT116" s="116"/>
      <c r="HU116" s="116"/>
      <c r="HV116" s="116"/>
      <c r="HW116" s="116"/>
      <c r="HX116" s="116"/>
      <c r="HY116" s="116"/>
      <c r="HZ116" s="116"/>
      <c r="IA116" s="116"/>
      <c r="IB116" s="116"/>
      <c r="IC116" s="116"/>
      <c r="ID116" s="116"/>
      <c r="IE116" s="116"/>
      <c r="IF116" s="116"/>
      <c r="IG116" s="116"/>
      <c r="IH116" s="116"/>
      <c r="II116" s="116"/>
      <c r="IJ116" s="116"/>
      <c r="IK116" s="116"/>
      <c r="IL116" s="116"/>
      <c r="IM116" s="123"/>
      <c r="IN116" s="123"/>
      <c r="IO116" s="123"/>
      <c r="IP116" s="123"/>
    </row>
    <row r="117" spans="1:250" s="124" customFormat="1" ht="15" customHeight="1">
      <c r="A117" s="120" t="s">
        <v>944</v>
      </c>
      <c r="B117" s="11">
        <v>0</v>
      </c>
      <c r="C117" s="122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  <c r="DK117" s="116"/>
      <c r="DL117" s="116"/>
      <c r="DM117" s="116"/>
      <c r="DN117" s="116"/>
      <c r="DO117" s="116"/>
      <c r="DP117" s="116"/>
      <c r="DQ117" s="116"/>
      <c r="DR117" s="116"/>
      <c r="DS117" s="116"/>
      <c r="DT117" s="116"/>
      <c r="DU117" s="116"/>
      <c r="DV117" s="116"/>
      <c r="DW117" s="116"/>
      <c r="DX117" s="116"/>
      <c r="DY117" s="116"/>
      <c r="DZ117" s="116"/>
      <c r="EA117" s="116"/>
      <c r="EB117" s="116"/>
      <c r="EC117" s="116"/>
      <c r="ED117" s="116"/>
      <c r="EE117" s="116"/>
      <c r="EF117" s="116"/>
      <c r="EG117" s="116"/>
      <c r="EH117" s="116"/>
      <c r="EI117" s="116"/>
      <c r="EJ117" s="116"/>
      <c r="EK117" s="116"/>
      <c r="EL117" s="116"/>
      <c r="EM117" s="116"/>
      <c r="EN117" s="116"/>
      <c r="EO117" s="116"/>
      <c r="EP117" s="116"/>
      <c r="EQ117" s="116"/>
      <c r="ER117" s="116"/>
      <c r="ES117" s="116"/>
      <c r="ET117" s="116"/>
      <c r="EU117" s="116"/>
      <c r="EV117" s="116"/>
      <c r="EW117" s="116"/>
      <c r="EX117" s="116"/>
      <c r="EY117" s="116"/>
      <c r="EZ117" s="116"/>
      <c r="FA117" s="116"/>
      <c r="FB117" s="116"/>
      <c r="FC117" s="116"/>
      <c r="FD117" s="116"/>
      <c r="FE117" s="116"/>
      <c r="FF117" s="116"/>
      <c r="FG117" s="116"/>
      <c r="FH117" s="116"/>
      <c r="FI117" s="116"/>
      <c r="FJ117" s="116"/>
      <c r="FK117" s="116"/>
      <c r="FL117" s="116"/>
      <c r="FM117" s="116"/>
      <c r="FN117" s="116"/>
      <c r="FO117" s="116"/>
      <c r="FP117" s="116"/>
      <c r="FQ117" s="116"/>
      <c r="FR117" s="116"/>
      <c r="FS117" s="116"/>
      <c r="FT117" s="116"/>
      <c r="FU117" s="116"/>
      <c r="FV117" s="116"/>
      <c r="FW117" s="116"/>
      <c r="FX117" s="116"/>
      <c r="FY117" s="116"/>
      <c r="FZ117" s="116"/>
      <c r="GA117" s="116"/>
      <c r="GB117" s="116"/>
      <c r="GC117" s="116"/>
      <c r="GD117" s="116"/>
      <c r="GE117" s="116"/>
      <c r="GF117" s="116"/>
      <c r="GG117" s="116"/>
      <c r="GH117" s="116"/>
      <c r="GI117" s="116"/>
      <c r="GJ117" s="116"/>
      <c r="GK117" s="116"/>
      <c r="GL117" s="116"/>
      <c r="GM117" s="116"/>
      <c r="GN117" s="116"/>
      <c r="GO117" s="116"/>
      <c r="GP117" s="116"/>
      <c r="GQ117" s="116"/>
      <c r="GR117" s="116"/>
      <c r="GS117" s="116"/>
      <c r="GT117" s="116"/>
      <c r="GU117" s="116"/>
      <c r="GV117" s="116"/>
      <c r="GW117" s="116"/>
      <c r="GX117" s="116"/>
      <c r="GY117" s="116"/>
      <c r="GZ117" s="116"/>
      <c r="HA117" s="116"/>
      <c r="HB117" s="116"/>
      <c r="HC117" s="116"/>
      <c r="HD117" s="116"/>
      <c r="HE117" s="116"/>
      <c r="HF117" s="116"/>
      <c r="HG117" s="116"/>
      <c r="HH117" s="116"/>
      <c r="HI117" s="116"/>
      <c r="HJ117" s="116"/>
      <c r="HK117" s="116"/>
      <c r="HL117" s="116"/>
      <c r="HM117" s="116"/>
      <c r="HN117" s="116"/>
      <c r="HO117" s="116"/>
      <c r="HP117" s="116"/>
      <c r="HQ117" s="116"/>
      <c r="HR117" s="116"/>
      <c r="HS117" s="116"/>
      <c r="HT117" s="116"/>
      <c r="HU117" s="116"/>
      <c r="HV117" s="116"/>
      <c r="HW117" s="116"/>
      <c r="HX117" s="116"/>
      <c r="HY117" s="116"/>
      <c r="HZ117" s="116"/>
      <c r="IA117" s="116"/>
      <c r="IB117" s="116"/>
      <c r="IC117" s="116"/>
      <c r="ID117" s="116"/>
      <c r="IE117" s="116"/>
      <c r="IF117" s="116"/>
      <c r="IG117" s="116"/>
      <c r="IH117" s="116"/>
      <c r="II117" s="116"/>
      <c r="IJ117" s="116"/>
      <c r="IK117" s="116"/>
      <c r="IL117" s="116"/>
      <c r="IM117" s="123"/>
      <c r="IN117" s="123"/>
      <c r="IO117" s="123"/>
      <c r="IP117" s="123"/>
    </row>
    <row r="120" spans="1:250">
      <c r="K120" s="125"/>
    </row>
    <row r="121" spans="1:250">
      <c r="K121" s="125"/>
    </row>
    <row r="122" spans="1:250">
      <c r="K122" s="125"/>
    </row>
    <row r="123" spans="1:250">
      <c r="K123" s="125"/>
    </row>
    <row r="124" spans="1:250">
      <c r="K124" s="125"/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F11" sqref="F11"/>
    </sheetView>
  </sheetViews>
  <sheetFormatPr defaultRowHeight="13.5"/>
  <cols>
    <col min="1" max="1" width="37.625" style="1" customWidth="1"/>
    <col min="2" max="2" width="22.625" style="1" customWidth="1"/>
    <col min="3" max="3" width="39.75" style="1" customWidth="1"/>
    <col min="4" max="4" width="21.625" style="1" customWidth="1"/>
    <col min="5" max="5" width="17" style="1" customWidth="1"/>
    <col min="6" max="256" width="9" style="1"/>
    <col min="257" max="257" width="37.625" style="1" customWidth="1"/>
    <col min="258" max="258" width="22.625" style="1" customWidth="1"/>
    <col min="259" max="259" width="39.75" style="1" customWidth="1"/>
    <col min="260" max="260" width="21.625" style="1" customWidth="1"/>
    <col min="261" max="261" width="17" style="1" customWidth="1"/>
    <col min="262" max="512" width="9" style="1"/>
    <col min="513" max="513" width="37.625" style="1" customWidth="1"/>
    <col min="514" max="514" width="22.625" style="1" customWidth="1"/>
    <col min="515" max="515" width="39.75" style="1" customWidth="1"/>
    <col min="516" max="516" width="21.625" style="1" customWidth="1"/>
    <col min="517" max="517" width="17" style="1" customWidth="1"/>
    <col min="518" max="768" width="9" style="1"/>
    <col min="769" max="769" width="37.625" style="1" customWidth="1"/>
    <col min="770" max="770" width="22.625" style="1" customWidth="1"/>
    <col min="771" max="771" width="39.75" style="1" customWidth="1"/>
    <col min="772" max="772" width="21.625" style="1" customWidth="1"/>
    <col min="773" max="773" width="17" style="1" customWidth="1"/>
    <col min="774" max="1024" width="9" style="1"/>
    <col min="1025" max="1025" width="37.625" style="1" customWidth="1"/>
    <col min="1026" max="1026" width="22.625" style="1" customWidth="1"/>
    <col min="1027" max="1027" width="39.75" style="1" customWidth="1"/>
    <col min="1028" max="1028" width="21.625" style="1" customWidth="1"/>
    <col min="1029" max="1029" width="17" style="1" customWidth="1"/>
    <col min="1030" max="1280" width="9" style="1"/>
    <col min="1281" max="1281" width="37.625" style="1" customWidth="1"/>
    <col min="1282" max="1282" width="22.625" style="1" customWidth="1"/>
    <col min="1283" max="1283" width="39.75" style="1" customWidth="1"/>
    <col min="1284" max="1284" width="21.625" style="1" customWidth="1"/>
    <col min="1285" max="1285" width="17" style="1" customWidth="1"/>
    <col min="1286" max="1536" width="9" style="1"/>
    <col min="1537" max="1537" width="37.625" style="1" customWidth="1"/>
    <col min="1538" max="1538" width="22.625" style="1" customWidth="1"/>
    <col min="1539" max="1539" width="39.75" style="1" customWidth="1"/>
    <col min="1540" max="1540" width="21.625" style="1" customWidth="1"/>
    <col min="1541" max="1541" width="17" style="1" customWidth="1"/>
    <col min="1542" max="1792" width="9" style="1"/>
    <col min="1793" max="1793" width="37.625" style="1" customWidth="1"/>
    <col min="1794" max="1794" width="22.625" style="1" customWidth="1"/>
    <col min="1795" max="1795" width="39.75" style="1" customWidth="1"/>
    <col min="1796" max="1796" width="21.625" style="1" customWidth="1"/>
    <col min="1797" max="1797" width="17" style="1" customWidth="1"/>
    <col min="1798" max="2048" width="9" style="1"/>
    <col min="2049" max="2049" width="37.625" style="1" customWidth="1"/>
    <col min="2050" max="2050" width="22.625" style="1" customWidth="1"/>
    <col min="2051" max="2051" width="39.75" style="1" customWidth="1"/>
    <col min="2052" max="2052" width="21.625" style="1" customWidth="1"/>
    <col min="2053" max="2053" width="17" style="1" customWidth="1"/>
    <col min="2054" max="2304" width="9" style="1"/>
    <col min="2305" max="2305" width="37.625" style="1" customWidth="1"/>
    <col min="2306" max="2306" width="22.625" style="1" customWidth="1"/>
    <col min="2307" max="2307" width="39.75" style="1" customWidth="1"/>
    <col min="2308" max="2308" width="21.625" style="1" customWidth="1"/>
    <col min="2309" max="2309" width="17" style="1" customWidth="1"/>
    <col min="2310" max="2560" width="9" style="1"/>
    <col min="2561" max="2561" width="37.625" style="1" customWidth="1"/>
    <col min="2562" max="2562" width="22.625" style="1" customWidth="1"/>
    <col min="2563" max="2563" width="39.75" style="1" customWidth="1"/>
    <col min="2564" max="2564" width="21.625" style="1" customWidth="1"/>
    <col min="2565" max="2565" width="17" style="1" customWidth="1"/>
    <col min="2566" max="2816" width="9" style="1"/>
    <col min="2817" max="2817" width="37.625" style="1" customWidth="1"/>
    <col min="2818" max="2818" width="22.625" style="1" customWidth="1"/>
    <col min="2819" max="2819" width="39.75" style="1" customWidth="1"/>
    <col min="2820" max="2820" width="21.625" style="1" customWidth="1"/>
    <col min="2821" max="2821" width="17" style="1" customWidth="1"/>
    <col min="2822" max="3072" width="9" style="1"/>
    <col min="3073" max="3073" width="37.625" style="1" customWidth="1"/>
    <col min="3074" max="3074" width="22.625" style="1" customWidth="1"/>
    <col min="3075" max="3075" width="39.75" style="1" customWidth="1"/>
    <col min="3076" max="3076" width="21.625" style="1" customWidth="1"/>
    <col min="3077" max="3077" width="17" style="1" customWidth="1"/>
    <col min="3078" max="3328" width="9" style="1"/>
    <col min="3329" max="3329" width="37.625" style="1" customWidth="1"/>
    <col min="3330" max="3330" width="22.625" style="1" customWidth="1"/>
    <col min="3331" max="3331" width="39.75" style="1" customWidth="1"/>
    <col min="3332" max="3332" width="21.625" style="1" customWidth="1"/>
    <col min="3333" max="3333" width="17" style="1" customWidth="1"/>
    <col min="3334" max="3584" width="9" style="1"/>
    <col min="3585" max="3585" width="37.625" style="1" customWidth="1"/>
    <col min="3586" max="3586" width="22.625" style="1" customWidth="1"/>
    <col min="3587" max="3587" width="39.75" style="1" customWidth="1"/>
    <col min="3588" max="3588" width="21.625" style="1" customWidth="1"/>
    <col min="3589" max="3589" width="17" style="1" customWidth="1"/>
    <col min="3590" max="3840" width="9" style="1"/>
    <col min="3841" max="3841" width="37.625" style="1" customWidth="1"/>
    <col min="3842" max="3842" width="22.625" style="1" customWidth="1"/>
    <col min="3843" max="3843" width="39.75" style="1" customWidth="1"/>
    <col min="3844" max="3844" width="21.625" style="1" customWidth="1"/>
    <col min="3845" max="3845" width="17" style="1" customWidth="1"/>
    <col min="3846" max="4096" width="9" style="1"/>
    <col min="4097" max="4097" width="37.625" style="1" customWidth="1"/>
    <col min="4098" max="4098" width="22.625" style="1" customWidth="1"/>
    <col min="4099" max="4099" width="39.75" style="1" customWidth="1"/>
    <col min="4100" max="4100" width="21.625" style="1" customWidth="1"/>
    <col min="4101" max="4101" width="17" style="1" customWidth="1"/>
    <col min="4102" max="4352" width="9" style="1"/>
    <col min="4353" max="4353" width="37.625" style="1" customWidth="1"/>
    <col min="4354" max="4354" width="22.625" style="1" customWidth="1"/>
    <col min="4355" max="4355" width="39.75" style="1" customWidth="1"/>
    <col min="4356" max="4356" width="21.625" style="1" customWidth="1"/>
    <col min="4357" max="4357" width="17" style="1" customWidth="1"/>
    <col min="4358" max="4608" width="9" style="1"/>
    <col min="4609" max="4609" width="37.625" style="1" customWidth="1"/>
    <col min="4610" max="4610" width="22.625" style="1" customWidth="1"/>
    <col min="4611" max="4611" width="39.75" style="1" customWidth="1"/>
    <col min="4612" max="4612" width="21.625" style="1" customWidth="1"/>
    <col min="4613" max="4613" width="17" style="1" customWidth="1"/>
    <col min="4614" max="4864" width="9" style="1"/>
    <col min="4865" max="4865" width="37.625" style="1" customWidth="1"/>
    <col min="4866" max="4866" width="22.625" style="1" customWidth="1"/>
    <col min="4867" max="4867" width="39.75" style="1" customWidth="1"/>
    <col min="4868" max="4868" width="21.625" style="1" customWidth="1"/>
    <col min="4869" max="4869" width="17" style="1" customWidth="1"/>
    <col min="4870" max="5120" width="9" style="1"/>
    <col min="5121" max="5121" width="37.625" style="1" customWidth="1"/>
    <col min="5122" max="5122" width="22.625" style="1" customWidth="1"/>
    <col min="5123" max="5123" width="39.75" style="1" customWidth="1"/>
    <col min="5124" max="5124" width="21.625" style="1" customWidth="1"/>
    <col min="5125" max="5125" width="17" style="1" customWidth="1"/>
    <col min="5126" max="5376" width="9" style="1"/>
    <col min="5377" max="5377" width="37.625" style="1" customWidth="1"/>
    <col min="5378" max="5378" width="22.625" style="1" customWidth="1"/>
    <col min="5379" max="5379" width="39.75" style="1" customWidth="1"/>
    <col min="5380" max="5380" width="21.625" style="1" customWidth="1"/>
    <col min="5381" max="5381" width="17" style="1" customWidth="1"/>
    <col min="5382" max="5632" width="9" style="1"/>
    <col min="5633" max="5633" width="37.625" style="1" customWidth="1"/>
    <col min="5634" max="5634" width="22.625" style="1" customWidth="1"/>
    <col min="5635" max="5635" width="39.75" style="1" customWidth="1"/>
    <col min="5636" max="5636" width="21.625" style="1" customWidth="1"/>
    <col min="5637" max="5637" width="17" style="1" customWidth="1"/>
    <col min="5638" max="5888" width="9" style="1"/>
    <col min="5889" max="5889" width="37.625" style="1" customWidth="1"/>
    <col min="5890" max="5890" width="22.625" style="1" customWidth="1"/>
    <col min="5891" max="5891" width="39.75" style="1" customWidth="1"/>
    <col min="5892" max="5892" width="21.625" style="1" customWidth="1"/>
    <col min="5893" max="5893" width="17" style="1" customWidth="1"/>
    <col min="5894" max="6144" width="9" style="1"/>
    <col min="6145" max="6145" width="37.625" style="1" customWidth="1"/>
    <col min="6146" max="6146" width="22.625" style="1" customWidth="1"/>
    <col min="6147" max="6147" width="39.75" style="1" customWidth="1"/>
    <col min="6148" max="6148" width="21.625" style="1" customWidth="1"/>
    <col min="6149" max="6149" width="17" style="1" customWidth="1"/>
    <col min="6150" max="6400" width="9" style="1"/>
    <col min="6401" max="6401" width="37.625" style="1" customWidth="1"/>
    <col min="6402" max="6402" width="22.625" style="1" customWidth="1"/>
    <col min="6403" max="6403" width="39.75" style="1" customWidth="1"/>
    <col min="6404" max="6404" width="21.625" style="1" customWidth="1"/>
    <col min="6405" max="6405" width="17" style="1" customWidth="1"/>
    <col min="6406" max="6656" width="9" style="1"/>
    <col min="6657" max="6657" width="37.625" style="1" customWidth="1"/>
    <col min="6658" max="6658" width="22.625" style="1" customWidth="1"/>
    <col min="6659" max="6659" width="39.75" style="1" customWidth="1"/>
    <col min="6660" max="6660" width="21.625" style="1" customWidth="1"/>
    <col min="6661" max="6661" width="17" style="1" customWidth="1"/>
    <col min="6662" max="6912" width="9" style="1"/>
    <col min="6913" max="6913" width="37.625" style="1" customWidth="1"/>
    <col min="6914" max="6914" width="22.625" style="1" customWidth="1"/>
    <col min="6915" max="6915" width="39.75" style="1" customWidth="1"/>
    <col min="6916" max="6916" width="21.625" style="1" customWidth="1"/>
    <col min="6917" max="6917" width="17" style="1" customWidth="1"/>
    <col min="6918" max="7168" width="9" style="1"/>
    <col min="7169" max="7169" width="37.625" style="1" customWidth="1"/>
    <col min="7170" max="7170" width="22.625" style="1" customWidth="1"/>
    <col min="7171" max="7171" width="39.75" style="1" customWidth="1"/>
    <col min="7172" max="7172" width="21.625" style="1" customWidth="1"/>
    <col min="7173" max="7173" width="17" style="1" customWidth="1"/>
    <col min="7174" max="7424" width="9" style="1"/>
    <col min="7425" max="7425" width="37.625" style="1" customWidth="1"/>
    <col min="7426" max="7426" width="22.625" style="1" customWidth="1"/>
    <col min="7427" max="7427" width="39.75" style="1" customWidth="1"/>
    <col min="7428" max="7428" width="21.625" style="1" customWidth="1"/>
    <col min="7429" max="7429" width="17" style="1" customWidth="1"/>
    <col min="7430" max="7680" width="9" style="1"/>
    <col min="7681" max="7681" width="37.625" style="1" customWidth="1"/>
    <col min="7682" max="7682" width="22.625" style="1" customWidth="1"/>
    <col min="7683" max="7683" width="39.75" style="1" customWidth="1"/>
    <col min="7684" max="7684" width="21.625" style="1" customWidth="1"/>
    <col min="7685" max="7685" width="17" style="1" customWidth="1"/>
    <col min="7686" max="7936" width="9" style="1"/>
    <col min="7937" max="7937" width="37.625" style="1" customWidth="1"/>
    <col min="7938" max="7938" width="22.625" style="1" customWidth="1"/>
    <col min="7939" max="7939" width="39.75" style="1" customWidth="1"/>
    <col min="7940" max="7940" width="21.625" style="1" customWidth="1"/>
    <col min="7941" max="7941" width="17" style="1" customWidth="1"/>
    <col min="7942" max="8192" width="9" style="1"/>
    <col min="8193" max="8193" width="37.625" style="1" customWidth="1"/>
    <col min="8194" max="8194" width="22.625" style="1" customWidth="1"/>
    <col min="8195" max="8195" width="39.75" style="1" customWidth="1"/>
    <col min="8196" max="8196" width="21.625" style="1" customWidth="1"/>
    <col min="8197" max="8197" width="17" style="1" customWidth="1"/>
    <col min="8198" max="8448" width="9" style="1"/>
    <col min="8449" max="8449" width="37.625" style="1" customWidth="1"/>
    <col min="8450" max="8450" width="22.625" style="1" customWidth="1"/>
    <col min="8451" max="8451" width="39.75" style="1" customWidth="1"/>
    <col min="8452" max="8452" width="21.625" style="1" customWidth="1"/>
    <col min="8453" max="8453" width="17" style="1" customWidth="1"/>
    <col min="8454" max="8704" width="9" style="1"/>
    <col min="8705" max="8705" width="37.625" style="1" customWidth="1"/>
    <col min="8706" max="8706" width="22.625" style="1" customWidth="1"/>
    <col min="8707" max="8707" width="39.75" style="1" customWidth="1"/>
    <col min="8708" max="8708" width="21.625" style="1" customWidth="1"/>
    <col min="8709" max="8709" width="17" style="1" customWidth="1"/>
    <col min="8710" max="8960" width="9" style="1"/>
    <col min="8961" max="8961" width="37.625" style="1" customWidth="1"/>
    <col min="8962" max="8962" width="22.625" style="1" customWidth="1"/>
    <col min="8963" max="8963" width="39.75" style="1" customWidth="1"/>
    <col min="8964" max="8964" width="21.625" style="1" customWidth="1"/>
    <col min="8965" max="8965" width="17" style="1" customWidth="1"/>
    <col min="8966" max="9216" width="9" style="1"/>
    <col min="9217" max="9217" width="37.625" style="1" customWidth="1"/>
    <col min="9218" max="9218" width="22.625" style="1" customWidth="1"/>
    <col min="9219" max="9219" width="39.75" style="1" customWidth="1"/>
    <col min="9220" max="9220" width="21.625" style="1" customWidth="1"/>
    <col min="9221" max="9221" width="17" style="1" customWidth="1"/>
    <col min="9222" max="9472" width="9" style="1"/>
    <col min="9473" max="9473" width="37.625" style="1" customWidth="1"/>
    <col min="9474" max="9474" width="22.625" style="1" customWidth="1"/>
    <col min="9475" max="9475" width="39.75" style="1" customWidth="1"/>
    <col min="9476" max="9476" width="21.625" style="1" customWidth="1"/>
    <col min="9477" max="9477" width="17" style="1" customWidth="1"/>
    <col min="9478" max="9728" width="9" style="1"/>
    <col min="9729" max="9729" width="37.625" style="1" customWidth="1"/>
    <col min="9730" max="9730" width="22.625" style="1" customWidth="1"/>
    <col min="9731" max="9731" width="39.75" style="1" customWidth="1"/>
    <col min="9732" max="9732" width="21.625" style="1" customWidth="1"/>
    <col min="9733" max="9733" width="17" style="1" customWidth="1"/>
    <col min="9734" max="9984" width="9" style="1"/>
    <col min="9985" max="9985" width="37.625" style="1" customWidth="1"/>
    <col min="9986" max="9986" width="22.625" style="1" customWidth="1"/>
    <col min="9987" max="9987" width="39.75" style="1" customWidth="1"/>
    <col min="9988" max="9988" width="21.625" style="1" customWidth="1"/>
    <col min="9989" max="9989" width="17" style="1" customWidth="1"/>
    <col min="9990" max="10240" width="9" style="1"/>
    <col min="10241" max="10241" width="37.625" style="1" customWidth="1"/>
    <col min="10242" max="10242" width="22.625" style="1" customWidth="1"/>
    <col min="10243" max="10243" width="39.75" style="1" customWidth="1"/>
    <col min="10244" max="10244" width="21.625" style="1" customWidth="1"/>
    <col min="10245" max="10245" width="17" style="1" customWidth="1"/>
    <col min="10246" max="10496" width="9" style="1"/>
    <col min="10497" max="10497" width="37.625" style="1" customWidth="1"/>
    <col min="10498" max="10498" width="22.625" style="1" customWidth="1"/>
    <col min="10499" max="10499" width="39.75" style="1" customWidth="1"/>
    <col min="10500" max="10500" width="21.625" style="1" customWidth="1"/>
    <col min="10501" max="10501" width="17" style="1" customWidth="1"/>
    <col min="10502" max="10752" width="9" style="1"/>
    <col min="10753" max="10753" width="37.625" style="1" customWidth="1"/>
    <col min="10754" max="10754" width="22.625" style="1" customWidth="1"/>
    <col min="10755" max="10755" width="39.75" style="1" customWidth="1"/>
    <col min="10756" max="10756" width="21.625" style="1" customWidth="1"/>
    <col min="10757" max="10757" width="17" style="1" customWidth="1"/>
    <col min="10758" max="11008" width="9" style="1"/>
    <col min="11009" max="11009" width="37.625" style="1" customWidth="1"/>
    <col min="11010" max="11010" width="22.625" style="1" customWidth="1"/>
    <col min="11011" max="11011" width="39.75" style="1" customWidth="1"/>
    <col min="11012" max="11012" width="21.625" style="1" customWidth="1"/>
    <col min="11013" max="11013" width="17" style="1" customWidth="1"/>
    <col min="11014" max="11264" width="9" style="1"/>
    <col min="11265" max="11265" width="37.625" style="1" customWidth="1"/>
    <col min="11266" max="11266" width="22.625" style="1" customWidth="1"/>
    <col min="11267" max="11267" width="39.75" style="1" customWidth="1"/>
    <col min="11268" max="11268" width="21.625" style="1" customWidth="1"/>
    <col min="11269" max="11269" width="17" style="1" customWidth="1"/>
    <col min="11270" max="11520" width="9" style="1"/>
    <col min="11521" max="11521" width="37.625" style="1" customWidth="1"/>
    <col min="11522" max="11522" width="22.625" style="1" customWidth="1"/>
    <col min="11523" max="11523" width="39.75" style="1" customWidth="1"/>
    <col min="11524" max="11524" width="21.625" style="1" customWidth="1"/>
    <col min="11525" max="11525" width="17" style="1" customWidth="1"/>
    <col min="11526" max="11776" width="9" style="1"/>
    <col min="11777" max="11777" width="37.625" style="1" customWidth="1"/>
    <col min="11778" max="11778" width="22.625" style="1" customWidth="1"/>
    <col min="11779" max="11779" width="39.75" style="1" customWidth="1"/>
    <col min="11780" max="11780" width="21.625" style="1" customWidth="1"/>
    <col min="11781" max="11781" width="17" style="1" customWidth="1"/>
    <col min="11782" max="12032" width="9" style="1"/>
    <col min="12033" max="12033" width="37.625" style="1" customWidth="1"/>
    <col min="12034" max="12034" width="22.625" style="1" customWidth="1"/>
    <col min="12035" max="12035" width="39.75" style="1" customWidth="1"/>
    <col min="12036" max="12036" width="21.625" style="1" customWidth="1"/>
    <col min="12037" max="12037" width="17" style="1" customWidth="1"/>
    <col min="12038" max="12288" width="9" style="1"/>
    <col min="12289" max="12289" width="37.625" style="1" customWidth="1"/>
    <col min="12290" max="12290" width="22.625" style="1" customWidth="1"/>
    <col min="12291" max="12291" width="39.75" style="1" customWidth="1"/>
    <col min="12292" max="12292" width="21.625" style="1" customWidth="1"/>
    <col min="12293" max="12293" width="17" style="1" customWidth="1"/>
    <col min="12294" max="12544" width="9" style="1"/>
    <col min="12545" max="12545" width="37.625" style="1" customWidth="1"/>
    <col min="12546" max="12546" width="22.625" style="1" customWidth="1"/>
    <col min="12547" max="12547" width="39.75" style="1" customWidth="1"/>
    <col min="12548" max="12548" width="21.625" style="1" customWidth="1"/>
    <col min="12549" max="12549" width="17" style="1" customWidth="1"/>
    <col min="12550" max="12800" width="9" style="1"/>
    <col min="12801" max="12801" width="37.625" style="1" customWidth="1"/>
    <col min="12802" max="12802" width="22.625" style="1" customWidth="1"/>
    <col min="12803" max="12803" width="39.75" style="1" customWidth="1"/>
    <col min="12804" max="12804" width="21.625" style="1" customWidth="1"/>
    <col min="12805" max="12805" width="17" style="1" customWidth="1"/>
    <col min="12806" max="13056" width="9" style="1"/>
    <col min="13057" max="13057" width="37.625" style="1" customWidth="1"/>
    <col min="13058" max="13058" width="22.625" style="1" customWidth="1"/>
    <col min="13059" max="13059" width="39.75" style="1" customWidth="1"/>
    <col min="13060" max="13060" width="21.625" style="1" customWidth="1"/>
    <col min="13061" max="13061" width="17" style="1" customWidth="1"/>
    <col min="13062" max="13312" width="9" style="1"/>
    <col min="13313" max="13313" width="37.625" style="1" customWidth="1"/>
    <col min="13314" max="13314" width="22.625" style="1" customWidth="1"/>
    <col min="13315" max="13315" width="39.75" style="1" customWidth="1"/>
    <col min="13316" max="13316" width="21.625" style="1" customWidth="1"/>
    <col min="13317" max="13317" width="17" style="1" customWidth="1"/>
    <col min="13318" max="13568" width="9" style="1"/>
    <col min="13569" max="13569" width="37.625" style="1" customWidth="1"/>
    <col min="13570" max="13570" width="22.625" style="1" customWidth="1"/>
    <col min="13571" max="13571" width="39.75" style="1" customWidth="1"/>
    <col min="13572" max="13572" width="21.625" style="1" customWidth="1"/>
    <col min="13573" max="13573" width="17" style="1" customWidth="1"/>
    <col min="13574" max="13824" width="9" style="1"/>
    <col min="13825" max="13825" width="37.625" style="1" customWidth="1"/>
    <col min="13826" max="13826" width="22.625" style="1" customWidth="1"/>
    <col min="13827" max="13827" width="39.75" style="1" customWidth="1"/>
    <col min="13828" max="13828" width="21.625" style="1" customWidth="1"/>
    <col min="13829" max="13829" width="17" style="1" customWidth="1"/>
    <col min="13830" max="14080" width="9" style="1"/>
    <col min="14081" max="14081" width="37.625" style="1" customWidth="1"/>
    <col min="14082" max="14082" width="22.625" style="1" customWidth="1"/>
    <col min="14083" max="14083" width="39.75" style="1" customWidth="1"/>
    <col min="14084" max="14084" width="21.625" style="1" customWidth="1"/>
    <col min="14085" max="14085" width="17" style="1" customWidth="1"/>
    <col min="14086" max="14336" width="9" style="1"/>
    <col min="14337" max="14337" width="37.625" style="1" customWidth="1"/>
    <col min="14338" max="14338" width="22.625" style="1" customWidth="1"/>
    <col min="14339" max="14339" width="39.75" style="1" customWidth="1"/>
    <col min="14340" max="14340" width="21.625" style="1" customWidth="1"/>
    <col min="14341" max="14341" width="17" style="1" customWidth="1"/>
    <col min="14342" max="14592" width="9" style="1"/>
    <col min="14593" max="14593" width="37.625" style="1" customWidth="1"/>
    <col min="14594" max="14594" width="22.625" style="1" customWidth="1"/>
    <col min="14595" max="14595" width="39.75" style="1" customWidth="1"/>
    <col min="14596" max="14596" width="21.625" style="1" customWidth="1"/>
    <col min="14597" max="14597" width="17" style="1" customWidth="1"/>
    <col min="14598" max="14848" width="9" style="1"/>
    <col min="14849" max="14849" width="37.625" style="1" customWidth="1"/>
    <col min="14850" max="14850" width="22.625" style="1" customWidth="1"/>
    <col min="14851" max="14851" width="39.75" style="1" customWidth="1"/>
    <col min="14852" max="14852" width="21.625" style="1" customWidth="1"/>
    <col min="14853" max="14853" width="17" style="1" customWidth="1"/>
    <col min="14854" max="15104" width="9" style="1"/>
    <col min="15105" max="15105" width="37.625" style="1" customWidth="1"/>
    <col min="15106" max="15106" width="22.625" style="1" customWidth="1"/>
    <col min="15107" max="15107" width="39.75" style="1" customWidth="1"/>
    <col min="15108" max="15108" width="21.625" style="1" customWidth="1"/>
    <col min="15109" max="15109" width="17" style="1" customWidth="1"/>
    <col min="15110" max="15360" width="9" style="1"/>
    <col min="15361" max="15361" width="37.625" style="1" customWidth="1"/>
    <col min="15362" max="15362" width="22.625" style="1" customWidth="1"/>
    <col min="15363" max="15363" width="39.75" style="1" customWidth="1"/>
    <col min="15364" max="15364" width="21.625" style="1" customWidth="1"/>
    <col min="15365" max="15365" width="17" style="1" customWidth="1"/>
    <col min="15366" max="15616" width="9" style="1"/>
    <col min="15617" max="15617" width="37.625" style="1" customWidth="1"/>
    <col min="15618" max="15618" width="22.625" style="1" customWidth="1"/>
    <col min="15619" max="15619" width="39.75" style="1" customWidth="1"/>
    <col min="15620" max="15620" width="21.625" style="1" customWidth="1"/>
    <col min="15621" max="15621" width="17" style="1" customWidth="1"/>
    <col min="15622" max="15872" width="9" style="1"/>
    <col min="15873" max="15873" width="37.625" style="1" customWidth="1"/>
    <col min="15874" max="15874" width="22.625" style="1" customWidth="1"/>
    <col min="15875" max="15875" width="39.75" style="1" customWidth="1"/>
    <col min="15876" max="15876" width="21.625" style="1" customWidth="1"/>
    <col min="15877" max="15877" width="17" style="1" customWidth="1"/>
    <col min="15878" max="16128" width="9" style="1"/>
    <col min="16129" max="16129" width="37.625" style="1" customWidth="1"/>
    <col min="16130" max="16130" width="22.625" style="1" customWidth="1"/>
    <col min="16131" max="16131" width="39.75" style="1" customWidth="1"/>
    <col min="16132" max="16132" width="21.625" style="1" customWidth="1"/>
    <col min="16133" max="16133" width="17" style="1" customWidth="1"/>
    <col min="16134" max="16384" width="9" style="1"/>
  </cols>
  <sheetData>
    <row r="1" spans="1:4" ht="27.75" customHeight="1"/>
    <row r="2" spans="1:4" ht="35.25" customHeight="1">
      <c r="A2" s="70" t="s">
        <v>163</v>
      </c>
      <c r="B2" s="70"/>
      <c r="C2" s="70"/>
      <c r="D2" s="70"/>
    </row>
    <row r="3" spans="1:4" ht="21" customHeight="1">
      <c r="D3" s="4" t="s">
        <v>234</v>
      </c>
    </row>
    <row r="4" spans="1:4" ht="24.95" hidden="1" customHeight="1">
      <c r="A4" s="1" t="s">
        <v>164</v>
      </c>
      <c r="B4" s="1" t="e">
        <f>#REF!-#REF!</f>
        <v>#REF!</v>
      </c>
    </row>
    <row r="5" spans="1:4" ht="33" customHeight="1">
      <c r="A5" s="10" t="s">
        <v>87</v>
      </c>
      <c r="B5" s="10" t="s">
        <v>88</v>
      </c>
      <c r="C5" s="10" t="s">
        <v>87</v>
      </c>
      <c r="D5" s="10" t="s">
        <v>88</v>
      </c>
    </row>
    <row r="6" spans="1:4" ht="33" customHeight="1">
      <c r="A6" s="3" t="s">
        <v>165</v>
      </c>
      <c r="B6" s="11">
        <v>30325</v>
      </c>
      <c r="C6" s="3" t="s">
        <v>166</v>
      </c>
      <c r="D6" s="11">
        <v>32670</v>
      </c>
    </row>
    <row r="7" spans="1:4" ht="33" customHeight="1">
      <c r="A7" s="3" t="s">
        <v>71</v>
      </c>
      <c r="B7" s="11">
        <v>2975</v>
      </c>
      <c r="C7" s="3" t="s">
        <v>167</v>
      </c>
      <c r="D7" s="11">
        <v>373</v>
      </c>
    </row>
    <row r="8" spans="1:4" ht="33" customHeight="1">
      <c r="A8" s="3" t="s">
        <v>168</v>
      </c>
      <c r="B8" s="11">
        <v>15</v>
      </c>
      <c r="C8" s="3" t="s">
        <v>169</v>
      </c>
      <c r="D8" s="11">
        <v>4604</v>
      </c>
    </row>
    <row r="9" spans="1:4" ht="33" customHeight="1">
      <c r="A9" s="3" t="s">
        <v>170</v>
      </c>
      <c r="B9" s="11">
        <v>4604</v>
      </c>
      <c r="C9" s="3" t="s">
        <v>171</v>
      </c>
      <c r="D9" s="11">
        <v>4604</v>
      </c>
    </row>
    <row r="10" spans="1:4" ht="33" customHeight="1">
      <c r="A10" s="3" t="s">
        <v>172</v>
      </c>
      <c r="B10" s="11">
        <v>4604</v>
      </c>
      <c r="C10" s="3" t="s">
        <v>173</v>
      </c>
      <c r="D10" s="11">
        <v>272</v>
      </c>
    </row>
    <row r="11" spans="1:4" ht="33" customHeight="1">
      <c r="A11" s="10" t="s">
        <v>174</v>
      </c>
      <c r="B11" s="11">
        <f>SUM(B6:B9)</f>
        <v>37919</v>
      </c>
      <c r="C11" s="10" t="s">
        <v>175</v>
      </c>
      <c r="D11" s="11">
        <f>SUM(D6:D8,D10)</f>
        <v>37919</v>
      </c>
    </row>
  </sheetData>
  <mergeCells count="1">
    <mergeCell ref="A2:D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&amp;C7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B21"/>
  <sheetViews>
    <sheetView workbookViewId="0">
      <selection activeCell="B10" sqref="B10"/>
    </sheetView>
  </sheetViews>
  <sheetFormatPr defaultRowHeight="13.5"/>
  <cols>
    <col min="1" max="1" width="52.25" style="4" customWidth="1"/>
    <col min="2" max="2" width="19" style="4" customWidth="1"/>
    <col min="3" max="256" width="9" style="4"/>
    <col min="257" max="257" width="52.25" style="4" customWidth="1"/>
    <col min="258" max="258" width="19" style="4" customWidth="1"/>
    <col min="259" max="512" width="9" style="4"/>
    <col min="513" max="513" width="52.25" style="4" customWidth="1"/>
    <col min="514" max="514" width="19" style="4" customWidth="1"/>
    <col min="515" max="768" width="9" style="4"/>
    <col min="769" max="769" width="52.25" style="4" customWidth="1"/>
    <col min="770" max="770" width="19" style="4" customWidth="1"/>
    <col min="771" max="1024" width="9" style="4"/>
    <col min="1025" max="1025" width="52.25" style="4" customWidth="1"/>
    <col min="1026" max="1026" width="19" style="4" customWidth="1"/>
    <col min="1027" max="1280" width="9" style="4"/>
    <col min="1281" max="1281" width="52.25" style="4" customWidth="1"/>
    <col min="1282" max="1282" width="19" style="4" customWidth="1"/>
    <col min="1283" max="1536" width="9" style="4"/>
    <col min="1537" max="1537" width="52.25" style="4" customWidth="1"/>
    <col min="1538" max="1538" width="19" style="4" customWidth="1"/>
    <col min="1539" max="1792" width="9" style="4"/>
    <col min="1793" max="1793" width="52.25" style="4" customWidth="1"/>
    <col min="1794" max="1794" width="19" style="4" customWidth="1"/>
    <col min="1795" max="2048" width="9" style="4"/>
    <col min="2049" max="2049" width="52.25" style="4" customWidth="1"/>
    <col min="2050" max="2050" width="19" style="4" customWidth="1"/>
    <col min="2051" max="2304" width="9" style="4"/>
    <col min="2305" max="2305" width="52.25" style="4" customWidth="1"/>
    <col min="2306" max="2306" width="19" style="4" customWidth="1"/>
    <col min="2307" max="2560" width="9" style="4"/>
    <col min="2561" max="2561" width="52.25" style="4" customWidth="1"/>
    <col min="2562" max="2562" width="19" style="4" customWidth="1"/>
    <col min="2563" max="2816" width="9" style="4"/>
    <col min="2817" max="2817" width="52.25" style="4" customWidth="1"/>
    <col min="2818" max="2818" width="19" style="4" customWidth="1"/>
    <col min="2819" max="3072" width="9" style="4"/>
    <col min="3073" max="3073" width="52.25" style="4" customWidth="1"/>
    <col min="3074" max="3074" width="19" style="4" customWidth="1"/>
    <col min="3075" max="3328" width="9" style="4"/>
    <col min="3329" max="3329" width="52.25" style="4" customWidth="1"/>
    <col min="3330" max="3330" width="19" style="4" customWidth="1"/>
    <col min="3331" max="3584" width="9" style="4"/>
    <col min="3585" max="3585" width="52.25" style="4" customWidth="1"/>
    <col min="3586" max="3586" width="19" style="4" customWidth="1"/>
    <col min="3587" max="3840" width="9" style="4"/>
    <col min="3841" max="3841" width="52.25" style="4" customWidth="1"/>
    <col min="3842" max="3842" width="19" style="4" customWidth="1"/>
    <col min="3843" max="4096" width="9" style="4"/>
    <col min="4097" max="4097" width="52.25" style="4" customWidth="1"/>
    <col min="4098" max="4098" width="19" style="4" customWidth="1"/>
    <col min="4099" max="4352" width="9" style="4"/>
    <col min="4353" max="4353" width="52.25" style="4" customWidth="1"/>
    <col min="4354" max="4354" width="19" style="4" customWidth="1"/>
    <col min="4355" max="4608" width="9" style="4"/>
    <col min="4609" max="4609" width="52.25" style="4" customWidth="1"/>
    <col min="4610" max="4610" width="19" style="4" customWidth="1"/>
    <col min="4611" max="4864" width="9" style="4"/>
    <col min="4865" max="4865" width="52.25" style="4" customWidth="1"/>
    <col min="4866" max="4866" width="19" style="4" customWidth="1"/>
    <col min="4867" max="5120" width="9" style="4"/>
    <col min="5121" max="5121" width="52.25" style="4" customWidth="1"/>
    <col min="5122" max="5122" width="19" style="4" customWidth="1"/>
    <col min="5123" max="5376" width="9" style="4"/>
    <col min="5377" max="5377" width="52.25" style="4" customWidth="1"/>
    <col min="5378" max="5378" width="19" style="4" customWidth="1"/>
    <col min="5379" max="5632" width="9" style="4"/>
    <col min="5633" max="5633" width="52.25" style="4" customWidth="1"/>
    <col min="5634" max="5634" width="19" style="4" customWidth="1"/>
    <col min="5635" max="5888" width="9" style="4"/>
    <col min="5889" max="5889" width="52.25" style="4" customWidth="1"/>
    <col min="5890" max="5890" width="19" style="4" customWidth="1"/>
    <col min="5891" max="6144" width="9" style="4"/>
    <col min="6145" max="6145" width="52.25" style="4" customWidth="1"/>
    <col min="6146" max="6146" width="19" style="4" customWidth="1"/>
    <col min="6147" max="6400" width="9" style="4"/>
    <col min="6401" max="6401" width="52.25" style="4" customWidth="1"/>
    <col min="6402" max="6402" width="19" style="4" customWidth="1"/>
    <col min="6403" max="6656" width="9" style="4"/>
    <col min="6657" max="6657" width="52.25" style="4" customWidth="1"/>
    <col min="6658" max="6658" width="19" style="4" customWidth="1"/>
    <col min="6659" max="6912" width="9" style="4"/>
    <col min="6913" max="6913" width="52.25" style="4" customWidth="1"/>
    <col min="6914" max="6914" width="19" style="4" customWidth="1"/>
    <col min="6915" max="7168" width="9" style="4"/>
    <col min="7169" max="7169" width="52.25" style="4" customWidth="1"/>
    <col min="7170" max="7170" width="19" style="4" customWidth="1"/>
    <col min="7171" max="7424" width="9" style="4"/>
    <col min="7425" max="7425" width="52.25" style="4" customWidth="1"/>
    <col min="7426" max="7426" width="19" style="4" customWidth="1"/>
    <col min="7427" max="7680" width="9" style="4"/>
    <col min="7681" max="7681" width="52.25" style="4" customWidth="1"/>
    <col min="7682" max="7682" width="19" style="4" customWidth="1"/>
    <col min="7683" max="7936" width="9" style="4"/>
    <col min="7937" max="7937" width="52.25" style="4" customWidth="1"/>
    <col min="7938" max="7938" width="19" style="4" customWidth="1"/>
    <col min="7939" max="8192" width="9" style="4"/>
    <col min="8193" max="8193" width="52.25" style="4" customWidth="1"/>
    <col min="8194" max="8194" width="19" style="4" customWidth="1"/>
    <col min="8195" max="8448" width="9" style="4"/>
    <col min="8449" max="8449" width="52.25" style="4" customWidth="1"/>
    <col min="8450" max="8450" width="19" style="4" customWidth="1"/>
    <col min="8451" max="8704" width="9" style="4"/>
    <col min="8705" max="8705" width="52.25" style="4" customWidth="1"/>
    <col min="8706" max="8706" width="19" style="4" customWidth="1"/>
    <col min="8707" max="8960" width="9" style="4"/>
    <col min="8961" max="8961" width="52.25" style="4" customWidth="1"/>
    <col min="8962" max="8962" width="19" style="4" customWidth="1"/>
    <col min="8963" max="9216" width="9" style="4"/>
    <col min="9217" max="9217" width="52.25" style="4" customWidth="1"/>
    <col min="9218" max="9218" width="19" style="4" customWidth="1"/>
    <col min="9219" max="9472" width="9" style="4"/>
    <col min="9473" max="9473" width="52.25" style="4" customWidth="1"/>
    <col min="9474" max="9474" width="19" style="4" customWidth="1"/>
    <col min="9475" max="9728" width="9" style="4"/>
    <col min="9729" max="9729" width="52.25" style="4" customWidth="1"/>
    <col min="9730" max="9730" width="19" style="4" customWidth="1"/>
    <col min="9731" max="9984" width="9" style="4"/>
    <col min="9985" max="9985" width="52.25" style="4" customWidth="1"/>
    <col min="9986" max="9986" width="19" style="4" customWidth="1"/>
    <col min="9987" max="10240" width="9" style="4"/>
    <col min="10241" max="10241" width="52.25" style="4" customWidth="1"/>
    <col min="10242" max="10242" width="19" style="4" customWidth="1"/>
    <col min="10243" max="10496" width="9" style="4"/>
    <col min="10497" max="10497" width="52.25" style="4" customWidth="1"/>
    <col min="10498" max="10498" width="19" style="4" customWidth="1"/>
    <col min="10499" max="10752" width="9" style="4"/>
    <col min="10753" max="10753" width="52.25" style="4" customWidth="1"/>
    <col min="10754" max="10754" width="19" style="4" customWidth="1"/>
    <col min="10755" max="11008" width="9" style="4"/>
    <col min="11009" max="11009" width="52.25" style="4" customWidth="1"/>
    <col min="11010" max="11010" width="19" style="4" customWidth="1"/>
    <col min="11011" max="11264" width="9" style="4"/>
    <col min="11265" max="11265" width="52.25" style="4" customWidth="1"/>
    <col min="11266" max="11266" width="19" style="4" customWidth="1"/>
    <col min="11267" max="11520" width="9" style="4"/>
    <col min="11521" max="11521" width="52.25" style="4" customWidth="1"/>
    <col min="11522" max="11522" width="19" style="4" customWidth="1"/>
    <col min="11523" max="11776" width="9" style="4"/>
    <col min="11777" max="11777" width="52.25" style="4" customWidth="1"/>
    <col min="11778" max="11778" width="19" style="4" customWidth="1"/>
    <col min="11779" max="12032" width="9" style="4"/>
    <col min="12033" max="12033" width="52.25" style="4" customWidth="1"/>
    <col min="12034" max="12034" width="19" style="4" customWidth="1"/>
    <col min="12035" max="12288" width="9" style="4"/>
    <col min="12289" max="12289" width="52.25" style="4" customWidth="1"/>
    <col min="12290" max="12290" width="19" style="4" customWidth="1"/>
    <col min="12291" max="12544" width="9" style="4"/>
    <col min="12545" max="12545" width="52.25" style="4" customWidth="1"/>
    <col min="12546" max="12546" width="19" style="4" customWidth="1"/>
    <col min="12547" max="12800" width="9" style="4"/>
    <col min="12801" max="12801" width="52.25" style="4" customWidth="1"/>
    <col min="12802" max="12802" width="19" style="4" customWidth="1"/>
    <col min="12803" max="13056" width="9" style="4"/>
    <col min="13057" max="13057" width="52.25" style="4" customWidth="1"/>
    <col min="13058" max="13058" width="19" style="4" customWidth="1"/>
    <col min="13059" max="13312" width="9" style="4"/>
    <col min="13313" max="13313" width="52.25" style="4" customWidth="1"/>
    <col min="13314" max="13314" width="19" style="4" customWidth="1"/>
    <col min="13315" max="13568" width="9" style="4"/>
    <col min="13569" max="13569" width="52.25" style="4" customWidth="1"/>
    <col min="13570" max="13570" width="19" style="4" customWidth="1"/>
    <col min="13571" max="13824" width="9" style="4"/>
    <col min="13825" max="13825" width="52.25" style="4" customWidth="1"/>
    <col min="13826" max="13826" width="19" style="4" customWidth="1"/>
    <col min="13827" max="14080" width="9" style="4"/>
    <col min="14081" max="14081" width="52.25" style="4" customWidth="1"/>
    <col min="14082" max="14082" width="19" style="4" customWidth="1"/>
    <col min="14083" max="14336" width="9" style="4"/>
    <col min="14337" max="14337" width="52.25" style="4" customWidth="1"/>
    <col min="14338" max="14338" width="19" style="4" customWidth="1"/>
    <col min="14339" max="14592" width="9" style="4"/>
    <col min="14593" max="14593" width="52.25" style="4" customWidth="1"/>
    <col min="14594" max="14594" width="19" style="4" customWidth="1"/>
    <col min="14595" max="14848" width="9" style="4"/>
    <col min="14849" max="14849" width="52.25" style="4" customWidth="1"/>
    <col min="14850" max="14850" width="19" style="4" customWidth="1"/>
    <col min="14851" max="15104" width="9" style="4"/>
    <col min="15105" max="15105" width="52.25" style="4" customWidth="1"/>
    <col min="15106" max="15106" width="19" style="4" customWidth="1"/>
    <col min="15107" max="15360" width="9" style="4"/>
    <col min="15361" max="15361" width="52.25" style="4" customWidth="1"/>
    <col min="15362" max="15362" width="19" style="4" customWidth="1"/>
    <col min="15363" max="15616" width="9" style="4"/>
    <col min="15617" max="15617" width="52.25" style="4" customWidth="1"/>
    <col min="15618" max="15618" width="19" style="4" customWidth="1"/>
    <col min="15619" max="15872" width="9" style="4"/>
    <col min="15873" max="15873" width="52.25" style="4" customWidth="1"/>
    <col min="15874" max="15874" width="19" style="4" customWidth="1"/>
    <col min="15875" max="16128" width="9" style="4"/>
    <col min="16129" max="16129" width="52.25" style="4" customWidth="1"/>
    <col min="16130" max="16130" width="19" style="4" customWidth="1"/>
    <col min="16131" max="16384" width="9" style="4"/>
  </cols>
  <sheetData>
    <row r="1" spans="1:2" ht="22.5">
      <c r="A1" s="83" t="s">
        <v>799</v>
      </c>
      <c r="B1" s="83"/>
    </row>
    <row r="2" spans="1:2">
      <c r="A2" s="84"/>
      <c r="B2" s="84"/>
    </row>
    <row r="3" spans="1:2" ht="24.75" customHeight="1">
      <c r="A3" s="85" t="s">
        <v>283</v>
      </c>
      <c r="B3" s="85"/>
    </row>
    <row r="4" spans="1:2" ht="24" customHeight="1">
      <c r="A4" s="30" t="s">
        <v>336</v>
      </c>
      <c r="B4" s="30" t="s">
        <v>88</v>
      </c>
    </row>
    <row r="5" spans="1:2" ht="25.5" customHeight="1">
      <c r="A5" s="31" t="s">
        <v>337</v>
      </c>
      <c r="B5" s="32">
        <f>SUM(B6:B11)</f>
        <v>2975</v>
      </c>
    </row>
    <row r="6" spans="1:2" ht="25.5" customHeight="1">
      <c r="A6" s="20" t="s">
        <v>801</v>
      </c>
      <c r="B6" s="21">
        <v>31</v>
      </c>
    </row>
    <row r="7" spans="1:2" ht="25.5" customHeight="1">
      <c r="A7" s="20" t="s">
        <v>802</v>
      </c>
      <c r="B7" s="21">
        <v>70</v>
      </c>
    </row>
    <row r="8" spans="1:2" ht="25.5" customHeight="1">
      <c r="A8" s="20" t="s">
        <v>338</v>
      </c>
      <c r="B8" s="21">
        <v>1000</v>
      </c>
    </row>
    <row r="9" spans="1:2" ht="25.5" customHeight="1">
      <c r="A9" s="20" t="s">
        <v>800</v>
      </c>
      <c r="B9" s="21">
        <v>173</v>
      </c>
    </row>
    <row r="10" spans="1:2" ht="25.5" customHeight="1">
      <c r="A10" s="20" t="s">
        <v>339</v>
      </c>
      <c r="B10" s="21">
        <v>500</v>
      </c>
    </row>
    <row r="11" spans="1:2" ht="25.5" customHeight="1">
      <c r="A11" s="20" t="s">
        <v>340</v>
      </c>
      <c r="B11" s="21">
        <v>1201</v>
      </c>
    </row>
    <row r="12" spans="1:2" ht="24" hidden="1" customHeight="1">
      <c r="A12" s="20"/>
      <c r="B12" s="21"/>
    </row>
    <row r="13" spans="1:2" ht="24" hidden="1" customHeight="1">
      <c r="A13" s="20"/>
      <c r="B13" s="21"/>
    </row>
    <row r="14" spans="1:2" ht="24" hidden="1" customHeight="1">
      <c r="A14" s="20"/>
      <c r="B14" s="21"/>
    </row>
    <row r="15" spans="1:2" ht="24" hidden="1" customHeight="1">
      <c r="A15" s="20"/>
      <c r="B15" s="21"/>
    </row>
    <row r="16" spans="1:2" ht="24" hidden="1" customHeight="1">
      <c r="A16" s="20"/>
      <c r="B16" s="21"/>
    </row>
    <row r="17" spans="1:2" ht="24" hidden="1" customHeight="1">
      <c r="A17" s="20"/>
      <c r="B17" s="21"/>
    </row>
    <row r="18" spans="1:2" ht="24" hidden="1" customHeight="1">
      <c r="A18" s="20"/>
      <c r="B18" s="21"/>
    </row>
    <row r="19" spans="1:2" ht="24" hidden="1" customHeight="1">
      <c r="A19" s="20"/>
      <c r="B19" s="21"/>
    </row>
    <row r="20" spans="1:2" ht="24" hidden="1" customHeight="1">
      <c r="A20" s="20"/>
      <c r="B20" s="21"/>
    </row>
    <row r="21" spans="1:2" ht="24" hidden="1" customHeight="1">
      <c r="A21" s="20"/>
      <c r="B21" s="21"/>
    </row>
  </sheetData>
  <mergeCells count="3">
    <mergeCell ref="A1:B1"/>
    <mergeCell ref="A2:B2"/>
    <mergeCell ref="A3:B3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11"/>
  <sheetViews>
    <sheetView workbookViewId="0">
      <selection activeCell="C15" sqref="C15"/>
    </sheetView>
  </sheetViews>
  <sheetFormatPr defaultRowHeight="13.5"/>
  <cols>
    <col min="1" max="1" width="36.375" style="4" customWidth="1"/>
    <col min="2" max="3" width="15.125" style="4" customWidth="1"/>
    <col min="4" max="256" width="9" style="4"/>
    <col min="257" max="257" width="36.375" style="4" customWidth="1"/>
    <col min="258" max="259" width="15.125" style="4" customWidth="1"/>
    <col min="260" max="512" width="9" style="4"/>
    <col min="513" max="513" width="36.375" style="4" customWidth="1"/>
    <col min="514" max="515" width="15.125" style="4" customWidth="1"/>
    <col min="516" max="768" width="9" style="4"/>
    <col min="769" max="769" width="36.375" style="4" customWidth="1"/>
    <col min="770" max="771" width="15.125" style="4" customWidth="1"/>
    <col min="772" max="1024" width="9" style="4"/>
    <col min="1025" max="1025" width="36.375" style="4" customWidth="1"/>
    <col min="1026" max="1027" width="15.125" style="4" customWidth="1"/>
    <col min="1028" max="1280" width="9" style="4"/>
    <col min="1281" max="1281" width="36.375" style="4" customWidth="1"/>
    <col min="1282" max="1283" width="15.125" style="4" customWidth="1"/>
    <col min="1284" max="1536" width="9" style="4"/>
    <col min="1537" max="1537" width="36.375" style="4" customWidth="1"/>
    <col min="1538" max="1539" width="15.125" style="4" customWidth="1"/>
    <col min="1540" max="1792" width="9" style="4"/>
    <col min="1793" max="1793" width="36.375" style="4" customWidth="1"/>
    <col min="1794" max="1795" width="15.125" style="4" customWidth="1"/>
    <col min="1796" max="2048" width="9" style="4"/>
    <col min="2049" max="2049" width="36.375" style="4" customWidth="1"/>
    <col min="2050" max="2051" width="15.125" style="4" customWidth="1"/>
    <col min="2052" max="2304" width="9" style="4"/>
    <col min="2305" max="2305" width="36.375" style="4" customWidth="1"/>
    <col min="2306" max="2307" width="15.125" style="4" customWidth="1"/>
    <col min="2308" max="2560" width="9" style="4"/>
    <col min="2561" max="2561" width="36.375" style="4" customWidth="1"/>
    <col min="2562" max="2563" width="15.125" style="4" customWidth="1"/>
    <col min="2564" max="2816" width="9" style="4"/>
    <col min="2817" max="2817" width="36.375" style="4" customWidth="1"/>
    <col min="2818" max="2819" width="15.125" style="4" customWidth="1"/>
    <col min="2820" max="3072" width="9" style="4"/>
    <col min="3073" max="3073" width="36.375" style="4" customWidth="1"/>
    <col min="3074" max="3075" width="15.125" style="4" customWidth="1"/>
    <col min="3076" max="3328" width="9" style="4"/>
    <col min="3329" max="3329" width="36.375" style="4" customWidth="1"/>
    <col min="3330" max="3331" width="15.125" style="4" customWidth="1"/>
    <col min="3332" max="3584" width="9" style="4"/>
    <col min="3585" max="3585" width="36.375" style="4" customWidth="1"/>
    <col min="3586" max="3587" width="15.125" style="4" customWidth="1"/>
    <col min="3588" max="3840" width="9" style="4"/>
    <col min="3841" max="3841" width="36.375" style="4" customWidth="1"/>
    <col min="3842" max="3843" width="15.125" style="4" customWidth="1"/>
    <col min="3844" max="4096" width="9" style="4"/>
    <col min="4097" max="4097" width="36.375" style="4" customWidth="1"/>
    <col min="4098" max="4099" width="15.125" style="4" customWidth="1"/>
    <col min="4100" max="4352" width="9" style="4"/>
    <col min="4353" max="4353" width="36.375" style="4" customWidth="1"/>
    <col min="4354" max="4355" width="15.125" style="4" customWidth="1"/>
    <col min="4356" max="4608" width="9" style="4"/>
    <col min="4609" max="4609" width="36.375" style="4" customWidth="1"/>
    <col min="4610" max="4611" width="15.125" style="4" customWidth="1"/>
    <col min="4612" max="4864" width="9" style="4"/>
    <col min="4865" max="4865" width="36.375" style="4" customWidth="1"/>
    <col min="4866" max="4867" width="15.125" style="4" customWidth="1"/>
    <col min="4868" max="5120" width="9" style="4"/>
    <col min="5121" max="5121" width="36.375" style="4" customWidth="1"/>
    <col min="5122" max="5123" width="15.125" style="4" customWidth="1"/>
    <col min="5124" max="5376" width="9" style="4"/>
    <col min="5377" max="5377" width="36.375" style="4" customWidth="1"/>
    <col min="5378" max="5379" width="15.125" style="4" customWidth="1"/>
    <col min="5380" max="5632" width="9" style="4"/>
    <col min="5633" max="5633" width="36.375" style="4" customWidth="1"/>
    <col min="5634" max="5635" width="15.125" style="4" customWidth="1"/>
    <col min="5636" max="5888" width="9" style="4"/>
    <col min="5889" max="5889" width="36.375" style="4" customWidth="1"/>
    <col min="5890" max="5891" width="15.125" style="4" customWidth="1"/>
    <col min="5892" max="6144" width="9" style="4"/>
    <col min="6145" max="6145" width="36.375" style="4" customWidth="1"/>
    <col min="6146" max="6147" width="15.125" style="4" customWidth="1"/>
    <col min="6148" max="6400" width="9" style="4"/>
    <col min="6401" max="6401" width="36.375" style="4" customWidth="1"/>
    <col min="6402" max="6403" width="15.125" style="4" customWidth="1"/>
    <col min="6404" max="6656" width="9" style="4"/>
    <col min="6657" max="6657" width="36.375" style="4" customWidth="1"/>
    <col min="6658" max="6659" width="15.125" style="4" customWidth="1"/>
    <col min="6660" max="6912" width="9" style="4"/>
    <col min="6913" max="6913" width="36.375" style="4" customWidth="1"/>
    <col min="6914" max="6915" width="15.125" style="4" customWidth="1"/>
    <col min="6916" max="7168" width="9" style="4"/>
    <col min="7169" max="7169" width="36.375" style="4" customWidth="1"/>
    <col min="7170" max="7171" width="15.125" style="4" customWidth="1"/>
    <col min="7172" max="7424" width="9" style="4"/>
    <col min="7425" max="7425" width="36.375" style="4" customWidth="1"/>
    <col min="7426" max="7427" width="15.125" style="4" customWidth="1"/>
    <col min="7428" max="7680" width="9" style="4"/>
    <col min="7681" max="7681" width="36.375" style="4" customWidth="1"/>
    <col min="7682" max="7683" width="15.125" style="4" customWidth="1"/>
    <col min="7684" max="7936" width="9" style="4"/>
    <col min="7937" max="7937" width="36.375" style="4" customWidth="1"/>
    <col min="7938" max="7939" width="15.125" style="4" customWidth="1"/>
    <col min="7940" max="8192" width="9" style="4"/>
    <col min="8193" max="8193" width="36.375" style="4" customWidth="1"/>
    <col min="8194" max="8195" width="15.125" style="4" customWidth="1"/>
    <col min="8196" max="8448" width="9" style="4"/>
    <col min="8449" max="8449" width="36.375" style="4" customWidth="1"/>
    <col min="8450" max="8451" width="15.125" style="4" customWidth="1"/>
    <col min="8452" max="8704" width="9" style="4"/>
    <col min="8705" max="8705" width="36.375" style="4" customWidth="1"/>
    <col min="8706" max="8707" width="15.125" style="4" customWidth="1"/>
    <col min="8708" max="8960" width="9" style="4"/>
    <col min="8961" max="8961" width="36.375" style="4" customWidth="1"/>
    <col min="8962" max="8963" width="15.125" style="4" customWidth="1"/>
    <col min="8964" max="9216" width="9" style="4"/>
    <col min="9217" max="9217" width="36.375" style="4" customWidth="1"/>
    <col min="9218" max="9219" width="15.125" style="4" customWidth="1"/>
    <col min="9220" max="9472" width="9" style="4"/>
    <col min="9473" max="9473" width="36.375" style="4" customWidth="1"/>
    <col min="9474" max="9475" width="15.125" style="4" customWidth="1"/>
    <col min="9476" max="9728" width="9" style="4"/>
    <col min="9729" max="9729" width="36.375" style="4" customWidth="1"/>
    <col min="9730" max="9731" width="15.125" style="4" customWidth="1"/>
    <col min="9732" max="9984" width="9" style="4"/>
    <col min="9985" max="9985" width="36.375" style="4" customWidth="1"/>
    <col min="9986" max="9987" width="15.125" style="4" customWidth="1"/>
    <col min="9988" max="10240" width="9" style="4"/>
    <col min="10241" max="10241" width="36.375" style="4" customWidth="1"/>
    <col min="10242" max="10243" width="15.125" style="4" customWidth="1"/>
    <col min="10244" max="10496" width="9" style="4"/>
    <col min="10497" max="10497" width="36.375" style="4" customWidth="1"/>
    <col min="10498" max="10499" width="15.125" style="4" customWidth="1"/>
    <col min="10500" max="10752" width="9" style="4"/>
    <col min="10753" max="10753" width="36.375" style="4" customWidth="1"/>
    <col min="10754" max="10755" width="15.125" style="4" customWidth="1"/>
    <col min="10756" max="11008" width="9" style="4"/>
    <col min="11009" max="11009" width="36.375" style="4" customWidth="1"/>
    <col min="11010" max="11011" width="15.125" style="4" customWidth="1"/>
    <col min="11012" max="11264" width="9" style="4"/>
    <col min="11265" max="11265" width="36.375" style="4" customWidth="1"/>
    <col min="11266" max="11267" width="15.125" style="4" customWidth="1"/>
    <col min="11268" max="11520" width="9" style="4"/>
    <col min="11521" max="11521" width="36.375" style="4" customWidth="1"/>
    <col min="11522" max="11523" width="15.125" style="4" customWidth="1"/>
    <col min="11524" max="11776" width="9" style="4"/>
    <col min="11777" max="11777" width="36.375" style="4" customWidth="1"/>
    <col min="11778" max="11779" width="15.125" style="4" customWidth="1"/>
    <col min="11780" max="12032" width="9" style="4"/>
    <col min="12033" max="12033" width="36.375" style="4" customWidth="1"/>
    <col min="12034" max="12035" width="15.125" style="4" customWidth="1"/>
    <col min="12036" max="12288" width="9" style="4"/>
    <col min="12289" max="12289" width="36.375" style="4" customWidth="1"/>
    <col min="12290" max="12291" width="15.125" style="4" customWidth="1"/>
    <col min="12292" max="12544" width="9" style="4"/>
    <col min="12545" max="12545" width="36.375" style="4" customWidth="1"/>
    <col min="12546" max="12547" width="15.125" style="4" customWidth="1"/>
    <col min="12548" max="12800" width="9" style="4"/>
    <col min="12801" max="12801" width="36.375" style="4" customWidth="1"/>
    <col min="12802" max="12803" width="15.125" style="4" customWidth="1"/>
    <col min="12804" max="13056" width="9" style="4"/>
    <col min="13057" max="13057" width="36.375" style="4" customWidth="1"/>
    <col min="13058" max="13059" width="15.125" style="4" customWidth="1"/>
    <col min="13060" max="13312" width="9" style="4"/>
    <col min="13313" max="13313" width="36.375" style="4" customWidth="1"/>
    <col min="13314" max="13315" width="15.125" style="4" customWidth="1"/>
    <col min="13316" max="13568" width="9" style="4"/>
    <col min="13569" max="13569" width="36.375" style="4" customWidth="1"/>
    <col min="13570" max="13571" width="15.125" style="4" customWidth="1"/>
    <col min="13572" max="13824" width="9" style="4"/>
    <col min="13825" max="13825" width="36.375" style="4" customWidth="1"/>
    <col min="13826" max="13827" width="15.125" style="4" customWidth="1"/>
    <col min="13828" max="14080" width="9" style="4"/>
    <col min="14081" max="14081" width="36.375" style="4" customWidth="1"/>
    <col min="14082" max="14083" width="15.125" style="4" customWidth="1"/>
    <col min="14084" max="14336" width="9" style="4"/>
    <col min="14337" max="14337" width="36.375" style="4" customWidth="1"/>
    <col min="14338" max="14339" width="15.125" style="4" customWidth="1"/>
    <col min="14340" max="14592" width="9" style="4"/>
    <col min="14593" max="14593" width="36.375" style="4" customWidth="1"/>
    <col min="14594" max="14595" width="15.125" style="4" customWidth="1"/>
    <col min="14596" max="14848" width="9" style="4"/>
    <col min="14849" max="14849" width="36.375" style="4" customWidth="1"/>
    <col min="14850" max="14851" width="15.125" style="4" customWidth="1"/>
    <col min="14852" max="15104" width="9" style="4"/>
    <col min="15105" max="15105" width="36.375" style="4" customWidth="1"/>
    <col min="15106" max="15107" width="15.125" style="4" customWidth="1"/>
    <col min="15108" max="15360" width="9" style="4"/>
    <col min="15361" max="15361" width="36.375" style="4" customWidth="1"/>
    <col min="15362" max="15363" width="15.125" style="4" customWidth="1"/>
    <col min="15364" max="15616" width="9" style="4"/>
    <col min="15617" max="15617" width="36.375" style="4" customWidth="1"/>
    <col min="15618" max="15619" width="15.125" style="4" customWidth="1"/>
    <col min="15620" max="15872" width="9" style="4"/>
    <col min="15873" max="15873" width="36.375" style="4" customWidth="1"/>
    <col min="15874" max="15875" width="15.125" style="4" customWidth="1"/>
    <col min="15876" max="16128" width="9" style="4"/>
    <col min="16129" max="16129" width="36.375" style="4" customWidth="1"/>
    <col min="16130" max="16131" width="15.125" style="4" customWidth="1"/>
    <col min="16132" max="16384" width="9" style="4"/>
  </cols>
  <sheetData>
    <row r="1" spans="1:3">
      <c r="A1" s="18"/>
      <c r="B1" s="18"/>
      <c r="C1" s="18"/>
    </row>
    <row r="2" spans="1:3" ht="22.5">
      <c r="A2" s="86" t="s">
        <v>803</v>
      </c>
      <c r="B2" s="86"/>
      <c r="C2" s="86"/>
    </row>
    <row r="3" spans="1:3">
      <c r="A3" s="87"/>
      <c r="B3" s="87"/>
      <c r="C3" s="87"/>
    </row>
    <row r="4" spans="1:3">
      <c r="A4" s="88" t="s">
        <v>283</v>
      </c>
      <c r="B4" s="88"/>
      <c r="C4" s="88"/>
    </row>
    <row r="5" spans="1:3" ht="27" customHeight="1">
      <c r="A5" s="33" t="s">
        <v>325</v>
      </c>
      <c r="B5" s="33" t="s">
        <v>326</v>
      </c>
      <c r="C5" s="33" t="s">
        <v>88</v>
      </c>
    </row>
    <row r="6" spans="1:3" ht="27" customHeight="1">
      <c r="A6" s="27" t="s">
        <v>341</v>
      </c>
      <c r="B6" s="28"/>
      <c r="C6" s="28">
        <v>34800</v>
      </c>
    </row>
    <row r="7" spans="1:3" ht="27" customHeight="1">
      <c r="A7" s="27" t="s">
        <v>342</v>
      </c>
      <c r="B7" s="28">
        <v>35000</v>
      </c>
      <c r="C7" s="28">
        <v>35000</v>
      </c>
    </row>
    <row r="8" spans="1:3" ht="27" customHeight="1">
      <c r="A8" s="27" t="s">
        <v>343</v>
      </c>
      <c r="B8" s="28"/>
      <c r="C8" s="28">
        <v>4604</v>
      </c>
    </row>
    <row r="9" spans="1:3" ht="27" customHeight="1">
      <c r="A9" s="27" t="s">
        <v>344</v>
      </c>
      <c r="B9" s="28"/>
      <c r="C9" s="28">
        <v>4604</v>
      </c>
    </row>
    <row r="10" spans="1:3" ht="26.25" customHeight="1">
      <c r="A10" s="27" t="s">
        <v>345</v>
      </c>
      <c r="B10" s="28"/>
      <c r="C10" s="28">
        <v>0</v>
      </c>
    </row>
    <row r="11" spans="1:3" ht="27" customHeight="1">
      <c r="A11" s="27" t="s">
        <v>346</v>
      </c>
      <c r="B11" s="28"/>
      <c r="C11" s="28">
        <v>34800</v>
      </c>
    </row>
  </sheetData>
  <mergeCells count="3">
    <mergeCell ref="A2:C2"/>
    <mergeCell ref="A3:C3"/>
    <mergeCell ref="A4:C4"/>
  </mergeCells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26"/>
  <sheetViews>
    <sheetView workbookViewId="0">
      <selection activeCell="C15" sqref="C15"/>
    </sheetView>
  </sheetViews>
  <sheetFormatPr defaultColWidth="9.125" defaultRowHeight="14.25"/>
  <cols>
    <col min="1" max="1" width="27.875" style="45" customWidth="1"/>
    <col min="2" max="2" width="0" style="45" hidden="1" customWidth="1"/>
    <col min="3" max="4" width="11.25" style="45" customWidth="1"/>
    <col min="5" max="5" width="10.75" style="45" customWidth="1"/>
    <col min="6" max="6" width="26" style="45" customWidth="1"/>
    <col min="7" max="7" width="0" style="45" hidden="1" customWidth="1"/>
    <col min="8" max="8" width="11" style="45" customWidth="1"/>
    <col min="9" max="10" width="10.5" style="45" customWidth="1"/>
    <col min="11" max="13" width="0" style="45" hidden="1" customWidth="1"/>
    <col min="14" max="256" width="9.125" style="44"/>
    <col min="257" max="257" width="27.875" style="44" customWidth="1"/>
    <col min="258" max="258" width="0" style="44" hidden="1" customWidth="1"/>
    <col min="259" max="260" width="11.25" style="44" customWidth="1"/>
    <col min="261" max="261" width="10.75" style="44" customWidth="1"/>
    <col min="262" max="262" width="26" style="44" customWidth="1"/>
    <col min="263" max="263" width="0" style="44" hidden="1" customWidth="1"/>
    <col min="264" max="264" width="11" style="44" customWidth="1"/>
    <col min="265" max="266" width="10.5" style="44" customWidth="1"/>
    <col min="267" max="269" width="0" style="44" hidden="1" customWidth="1"/>
    <col min="270" max="512" width="9.125" style="44"/>
    <col min="513" max="513" width="27.875" style="44" customWidth="1"/>
    <col min="514" max="514" width="0" style="44" hidden="1" customWidth="1"/>
    <col min="515" max="516" width="11.25" style="44" customWidth="1"/>
    <col min="517" max="517" width="10.75" style="44" customWidth="1"/>
    <col min="518" max="518" width="26" style="44" customWidth="1"/>
    <col min="519" max="519" width="0" style="44" hidden="1" customWidth="1"/>
    <col min="520" max="520" width="11" style="44" customWidth="1"/>
    <col min="521" max="522" width="10.5" style="44" customWidth="1"/>
    <col min="523" max="525" width="0" style="44" hidden="1" customWidth="1"/>
    <col min="526" max="768" width="9.125" style="44"/>
    <col min="769" max="769" width="27.875" style="44" customWidth="1"/>
    <col min="770" max="770" width="0" style="44" hidden="1" customWidth="1"/>
    <col min="771" max="772" width="11.25" style="44" customWidth="1"/>
    <col min="773" max="773" width="10.75" style="44" customWidth="1"/>
    <col min="774" max="774" width="26" style="44" customWidth="1"/>
    <col min="775" max="775" width="0" style="44" hidden="1" customWidth="1"/>
    <col min="776" max="776" width="11" style="44" customWidth="1"/>
    <col min="777" max="778" width="10.5" style="44" customWidth="1"/>
    <col min="779" max="781" width="0" style="44" hidden="1" customWidth="1"/>
    <col min="782" max="1024" width="9.125" style="44"/>
    <col min="1025" max="1025" width="27.875" style="44" customWidth="1"/>
    <col min="1026" max="1026" width="0" style="44" hidden="1" customWidth="1"/>
    <col min="1027" max="1028" width="11.25" style="44" customWidth="1"/>
    <col min="1029" max="1029" width="10.75" style="44" customWidth="1"/>
    <col min="1030" max="1030" width="26" style="44" customWidth="1"/>
    <col min="1031" max="1031" width="0" style="44" hidden="1" customWidth="1"/>
    <col min="1032" max="1032" width="11" style="44" customWidth="1"/>
    <col min="1033" max="1034" width="10.5" style="44" customWidth="1"/>
    <col min="1035" max="1037" width="0" style="44" hidden="1" customWidth="1"/>
    <col min="1038" max="1280" width="9.125" style="44"/>
    <col min="1281" max="1281" width="27.875" style="44" customWidth="1"/>
    <col min="1282" max="1282" width="0" style="44" hidden="1" customWidth="1"/>
    <col min="1283" max="1284" width="11.25" style="44" customWidth="1"/>
    <col min="1285" max="1285" width="10.75" style="44" customWidth="1"/>
    <col min="1286" max="1286" width="26" style="44" customWidth="1"/>
    <col min="1287" max="1287" width="0" style="44" hidden="1" customWidth="1"/>
    <col min="1288" max="1288" width="11" style="44" customWidth="1"/>
    <col min="1289" max="1290" width="10.5" style="44" customWidth="1"/>
    <col min="1291" max="1293" width="0" style="44" hidden="1" customWidth="1"/>
    <col min="1294" max="1536" width="9.125" style="44"/>
    <col min="1537" max="1537" width="27.875" style="44" customWidth="1"/>
    <col min="1538" max="1538" width="0" style="44" hidden="1" customWidth="1"/>
    <col min="1539" max="1540" width="11.25" style="44" customWidth="1"/>
    <col min="1541" max="1541" width="10.75" style="44" customWidth="1"/>
    <col min="1542" max="1542" width="26" style="44" customWidth="1"/>
    <col min="1543" max="1543" width="0" style="44" hidden="1" customWidth="1"/>
    <col min="1544" max="1544" width="11" style="44" customWidth="1"/>
    <col min="1545" max="1546" width="10.5" style="44" customWidth="1"/>
    <col min="1547" max="1549" width="0" style="44" hidden="1" customWidth="1"/>
    <col min="1550" max="1792" width="9.125" style="44"/>
    <col min="1793" max="1793" width="27.875" style="44" customWidth="1"/>
    <col min="1794" max="1794" width="0" style="44" hidden="1" customWidth="1"/>
    <col min="1795" max="1796" width="11.25" style="44" customWidth="1"/>
    <col min="1797" max="1797" width="10.75" style="44" customWidth="1"/>
    <col min="1798" max="1798" width="26" style="44" customWidth="1"/>
    <col min="1799" max="1799" width="0" style="44" hidden="1" customWidth="1"/>
    <col min="1800" max="1800" width="11" style="44" customWidth="1"/>
    <col min="1801" max="1802" width="10.5" style="44" customWidth="1"/>
    <col min="1803" max="1805" width="0" style="44" hidden="1" customWidth="1"/>
    <col min="1806" max="2048" width="9.125" style="44"/>
    <col min="2049" max="2049" width="27.875" style="44" customWidth="1"/>
    <col min="2050" max="2050" width="0" style="44" hidden="1" customWidth="1"/>
    <col min="2051" max="2052" width="11.25" style="44" customWidth="1"/>
    <col min="2053" max="2053" width="10.75" style="44" customWidth="1"/>
    <col min="2054" max="2054" width="26" style="44" customWidth="1"/>
    <col min="2055" max="2055" width="0" style="44" hidden="1" customWidth="1"/>
    <col min="2056" max="2056" width="11" style="44" customWidth="1"/>
    <col min="2057" max="2058" width="10.5" style="44" customWidth="1"/>
    <col min="2059" max="2061" width="0" style="44" hidden="1" customWidth="1"/>
    <col min="2062" max="2304" width="9.125" style="44"/>
    <col min="2305" max="2305" width="27.875" style="44" customWidth="1"/>
    <col min="2306" max="2306" width="0" style="44" hidden="1" customWidth="1"/>
    <col min="2307" max="2308" width="11.25" style="44" customWidth="1"/>
    <col min="2309" max="2309" width="10.75" style="44" customWidth="1"/>
    <col min="2310" max="2310" width="26" style="44" customWidth="1"/>
    <col min="2311" max="2311" width="0" style="44" hidden="1" customWidth="1"/>
    <col min="2312" max="2312" width="11" style="44" customWidth="1"/>
    <col min="2313" max="2314" width="10.5" style="44" customWidth="1"/>
    <col min="2315" max="2317" width="0" style="44" hidden="1" customWidth="1"/>
    <col min="2318" max="2560" width="9.125" style="44"/>
    <col min="2561" max="2561" width="27.875" style="44" customWidth="1"/>
    <col min="2562" max="2562" width="0" style="44" hidden="1" customWidth="1"/>
    <col min="2563" max="2564" width="11.25" style="44" customWidth="1"/>
    <col min="2565" max="2565" width="10.75" style="44" customWidth="1"/>
    <col min="2566" max="2566" width="26" style="44" customWidth="1"/>
    <col min="2567" max="2567" width="0" style="44" hidden="1" customWidth="1"/>
    <col min="2568" max="2568" width="11" style="44" customWidth="1"/>
    <col min="2569" max="2570" width="10.5" style="44" customWidth="1"/>
    <col min="2571" max="2573" width="0" style="44" hidden="1" customWidth="1"/>
    <col min="2574" max="2816" width="9.125" style="44"/>
    <col min="2817" max="2817" width="27.875" style="44" customWidth="1"/>
    <col min="2818" max="2818" width="0" style="44" hidden="1" customWidth="1"/>
    <col min="2819" max="2820" width="11.25" style="44" customWidth="1"/>
    <col min="2821" max="2821" width="10.75" style="44" customWidth="1"/>
    <col min="2822" max="2822" width="26" style="44" customWidth="1"/>
    <col min="2823" max="2823" width="0" style="44" hidden="1" customWidth="1"/>
    <col min="2824" max="2824" width="11" style="44" customWidth="1"/>
    <col min="2825" max="2826" width="10.5" style="44" customWidth="1"/>
    <col min="2827" max="2829" width="0" style="44" hidden="1" customWidth="1"/>
    <col min="2830" max="3072" width="9.125" style="44"/>
    <col min="3073" max="3073" width="27.875" style="44" customWidth="1"/>
    <col min="3074" max="3074" width="0" style="44" hidden="1" customWidth="1"/>
    <col min="3075" max="3076" width="11.25" style="44" customWidth="1"/>
    <col min="3077" max="3077" width="10.75" style="44" customWidth="1"/>
    <col min="3078" max="3078" width="26" style="44" customWidth="1"/>
    <col min="3079" max="3079" width="0" style="44" hidden="1" customWidth="1"/>
    <col min="3080" max="3080" width="11" style="44" customWidth="1"/>
    <col min="3081" max="3082" width="10.5" style="44" customWidth="1"/>
    <col min="3083" max="3085" width="0" style="44" hidden="1" customWidth="1"/>
    <col min="3086" max="3328" width="9.125" style="44"/>
    <col min="3329" max="3329" width="27.875" style="44" customWidth="1"/>
    <col min="3330" max="3330" width="0" style="44" hidden="1" customWidth="1"/>
    <col min="3331" max="3332" width="11.25" style="44" customWidth="1"/>
    <col min="3333" max="3333" width="10.75" style="44" customWidth="1"/>
    <col min="3334" max="3334" width="26" style="44" customWidth="1"/>
    <col min="3335" max="3335" width="0" style="44" hidden="1" customWidth="1"/>
    <col min="3336" max="3336" width="11" style="44" customWidth="1"/>
    <col min="3337" max="3338" width="10.5" style="44" customWidth="1"/>
    <col min="3339" max="3341" width="0" style="44" hidden="1" customWidth="1"/>
    <col min="3342" max="3584" width="9.125" style="44"/>
    <col min="3585" max="3585" width="27.875" style="44" customWidth="1"/>
    <col min="3586" max="3586" width="0" style="44" hidden="1" customWidth="1"/>
    <col min="3587" max="3588" width="11.25" style="44" customWidth="1"/>
    <col min="3589" max="3589" width="10.75" style="44" customWidth="1"/>
    <col min="3590" max="3590" width="26" style="44" customWidth="1"/>
    <col min="3591" max="3591" width="0" style="44" hidden="1" customWidth="1"/>
    <col min="3592" max="3592" width="11" style="44" customWidth="1"/>
    <col min="3593" max="3594" width="10.5" style="44" customWidth="1"/>
    <col min="3595" max="3597" width="0" style="44" hidden="1" customWidth="1"/>
    <col min="3598" max="3840" width="9.125" style="44"/>
    <col min="3841" max="3841" width="27.875" style="44" customWidth="1"/>
    <col min="3842" max="3842" width="0" style="44" hidden="1" customWidth="1"/>
    <col min="3843" max="3844" width="11.25" style="44" customWidth="1"/>
    <col min="3845" max="3845" width="10.75" style="44" customWidth="1"/>
    <col min="3846" max="3846" width="26" style="44" customWidth="1"/>
    <col min="3847" max="3847" width="0" style="44" hidden="1" customWidth="1"/>
    <col min="3848" max="3848" width="11" style="44" customWidth="1"/>
    <col min="3849" max="3850" width="10.5" style="44" customWidth="1"/>
    <col min="3851" max="3853" width="0" style="44" hidden="1" customWidth="1"/>
    <col min="3854" max="4096" width="9.125" style="44"/>
    <col min="4097" max="4097" width="27.875" style="44" customWidth="1"/>
    <col min="4098" max="4098" width="0" style="44" hidden="1" customWidth="1"/>
    <col min="4099" max="4100" width="11.25" style="44" customWidth="1"/>
    <col min="4101" max="4101" width="10.75" style="44" customWidth="1"/>
    <col min="4102" max="4102" width="26" style="44" customWidth="1"/>
    <col min="4103" max="4103" width="0" style="44" hidden="1" customWidth="1"/>
    <col min="4104" max="4104" width="11" style="44" customWidth="1"/>
    <col min="4105" max="4106" width="10.5" style="44" customWidth="1"/>
    <col min="4107" max="4109" width="0" style="44" hidden="1" customWidth="1"/>
    <col min="4110" max="4352" width="9.125" style="44"/>
    <col min="4353" max="4353" width="27.875" style="44" customWidth="1"/>
    <col min="4354" max="4354" width="0" style="44" hidden="1" customWidth="1"/>
    <col min="4355" max="4356" width="11.25" style="44" customWidth="1"/>
    <col min="4357" max="4357" width="10.75" style="44" customWidth="1"/>
    <col min="4358" max="4358" width="26" style="44" customWidth="1"/>
    <col min="4359" max="4359" width="0" style="44" hidden="1" customWidth="1"/>
    <col min="4360" max="4360" width="11" style="44" customWidth="1"/>
    <col min="4361" max="4362" width="10.5" style="44" customWidth="1"/>
    <col min="4363" max="4365" width="0" style="44" hidden="1" customWidth="1"/>
    <col min="4366" max="4608" width="9.125" style="44"/>
    <col min="4609" max="4609" width="27.875" style="44" customWidth="1"/>
    <col min="4610" max="4610" width="0" style="44" hidden="1" customWidth="1"/>
    <col min="4611" max="4612" width="11.25" style="44" customWidth="1"/>
    <col min="4613" max="4613" width="10.75" style="44" customWidth="1"/>
    <col min="4614" max="4614" width="26" style="44" customWidth="1"/>
    <col min="4615" max="4615" width="0" style="44" hidden="1" customWidth="1"/>
    <col min="4616" max="4616" width="11" style="44" customWidth="1"/>
    <col min="4617" max="4618" width="10.5" style="44" customWidth="1"/>
    <col min="4619" max="4621" width="0" style="44" hidden="1" customWidth="1"/>
    <col min="4622" max="4864" width="9.125" style="44"/>
    <col min="4865" max="4865" width="27.875" style="44" customWidth="1"/>
    <col min="4866" max="4866" width="0" style="44" hidden="1" customWidth="1"/>
    <col min="4867" max="4868" width="11.25" style="44" customWidth="1"/>
    <col min="4869" max="4869" width="10.75" style="44" customWidth="1"/>
    <col min="4870" max="4870" width="26" style="44" customWidth="1"/>
    <col min="4871" max="4871" width="0" style="44" hidden="1" customWidth="1"/>
    <col min="4872" max="4872" width="11" style="44" customWidth="1"/>
    <col min="4873" max="4874" width="10.5" style="44" customWidth="1"/>
    <col min="4875" max="4877" width="0" style="44" hidden="1" customWidth="1"/>
    <col min="4878" max="5120" width="9.125" style="44"/>
    <col min="5121" max="5121" width="27.875" style="44" customWidth="1"/>
    <col min="5122" max="5122" width="0" style="44" hidden="1" customWidth="1"/>
    <col min="5123" max="5124" width="11.25" style="44" customWidth="1"/>
    <col min="5125" max="5125" width="10.75" style="44" customWidth="1"/>
    <col min="5126" max="5126" width="26" style="44" customWidth="1"/>
    <col min="5127" max="5127" width="0" style="44" hidden="1" customWidth="1"/>
    <col min="5128" max="5128" width="11" style="44" customWidth="1"/>
    <col min="5129" max="5130" width="10.5" style="44" customWidth="1"/>
    <col min="5131" max="5133" width="0" style="44" hidden="1" customWidth="1"/>
    <col min="5134" max="5376" width="9.125" style="44"/>
    <col min="5377" max="5377" width="27.875" style="44" customWidth="1"/>
    <col min="5378" max="5378" width="0" style="44" hidden="1" customWidth="1"/>
    <col min="5379" max="5380" width="11.25" style="44" customWidth="1"/>
    <col min="5381" max="5381" width="10.75" style="44" customWidth="1"/>
    <col min="5382" max="5382" width="26" style="44" customWidth="1"/>
    <col min="5383" max="5383" width="0" style="44" hidden="1" customWidth="1"/>
    <col min="5384" max="5384" width="11" style="44" customWidth="1"/>
    <col min="5385" max="5386" width="10.5" style="44" customWidth="1"/>
    <col min="5387" max="5389" width="0" style="44" hidden="1" customWidth="1"/>
    <col min="5390" max="5632" width="9.125" style="44"/>
    <col min="5633" max="5633" width="27.875" style="44" customWidth="1"/>
    <col min="5634" max="5634" width="0" style="44" hidden="1" customWidth="1"/>
    <col min="5635" max="5636" width="11.25" style="44" customWidth="1"/>
    <col min="5637" max="5637" width="10.75" style="44" customWidth="1"/>
    <col min="5638" max="5638" width="26" style="44" customWidth="1"/>
    <col min="5639" max="5639" width="0" style="44" hidden="1" customWidth="1"/>
    <col min="5640" max="5640" width="11" style="44" customWidth="1"/>
    <col min="5641" max="5642" width="10.5" style="44" customWidth="1"/>
    <col min="5643" max="5645" width="0" style="44" hidden="1" customWidth="1"/>
    <col min="5646" max="5888" width="9.125" style="44"/>
    <col min="5889" max="5889" width="27.875" style="44" customWidth="1"/>
    <col min="5890" max="5890" width="0" style="44" hidden="1" customWidth="1"/>
    <col min="5891" max="5892" width="11.25" style="44" customWidth="1"/>
    <col min="5893" max="5893" width="10.75" style="44" customWidth="1"/>
    <col min="5894" max="5894" width="26" style="44" customWidth="1"/>
    <col min="5895" max="5895" width="0" style="44" hidden="1" customWidth="1"/>
    <col min="5896" max="5896" width="11" style="44" customWidth="1"/>
    <col min="5897" max="5898" width="10.5" style="44" customWidth="1"/>
    <col min="5899" max="5901" width="0" style="44" hidden="1" customWidth="1"/>
    <col min="5902" max="6144" width="9.125" style="44"/>
    <col min="6145" max="6145" width="27.875" style="44" customWidth="1"/>
    <col min="6146" max="6146" width="0" style="44" hidden="1" customWidth="1"/>
    <col min="6147" max="6148" width="11.25" style="44" customWidth="1"/>
    <col min="6149" max="6149" width="10.75" style="44" customWidth="1"/>
    <col min="6150" max="6150" width="26" style="44" customWidth="1"/>
    <col min="6151" max="6151" width="0" style="44" hidden="1" customWidth="1"/>
    <col min="6152" max="6152" width="11" style="44" customWidth="1"/>
    <col min="6153" max="6154" width="10.5" style="44" customWidth="1"/>
    <col min="6155" max="6157" width="0" style="44" hidden="1" customWidth="1"/>
    <col min="6158" max="6400" width="9.125" style="44"/>
    <col min="6401" max="6401" width="27.875" style="44" customWidth="1"/>
    <col min="6402" max="6402" width="0" style="44" hidden="1" customWidth="1"/>
    <col min="6403" max="6404" width="11.25" style="44" customWidth="1"/>
    <col min="6405" max="6405" width="10.75" style="44" customWidth="1"/>
    <col min="6406" max="6406" width="26" style="44" customWidth="1"/>
    <col min="6407" max="6407" width="0" style="44" hidden="1" customWidth="1"/>
    <col min="6408" max="6408" width="11" style="44" customWidth="1"/>
    <col min="6409" max="6410" width="10.5" style="44" customWidth="1"/>
    <col min="6411" max="6413" width="0" style="44" hidden="1" customWidth="1"/>
    <col min="6414" max="6656" width="9.125" style="44"/>
    <col min="6657" max="6657" width="27.875" style="44" customWidth="1"/>
    <col min="6658" max="6658" width="0" style="44" hidden="1" customWidth="1"/>
    <col min="6659" max="6660" width="11.25" style="44" customWidth="1"/>
    <col min="6661" max="6661" width="10.75" style="44" customWidth="1"/>
    <col min="6662" max="6662" width="26" style="44" customWidth="1"/>
    <col min="6663" max="6663" width="0" style="44" hidden="1" customWidth="1"/>
    <col min="6664" max="6664" width="11" style="44" customWidth="1"/>
    <col min="6665" max="6666" width="10.5" style="44" customWidth="1"/>
    <col min="6667" max="6669" width="0" style="44" hidden="1" customWidth="1"/>
    <col min="6670" max="6912" width="9.125" style="44"/>
    <col min="6913" max="6913" width="27.875" style="44" customWidth="1"/>
    <col min="6914" max="6914" width="0" style="44" hidden="1" customWidth="1"/>
    <col min="6915" max="6916" width="11.25" style="44" customWidth="1"/>
    <col min="6917" max="6917" width="10.75" style="44" customWidth="1"/>
    <col min="6918" max="6918" width="26" style="44" customWidth="1"/>
    <col min="6919" max="6919" width="0" style="44" hidden="1" customWidth="1"/>
    <col min="6920" max="6920" width="11" style="44" customWidth="1"/>
    <col min="6921" max="6922" width="10.5" style="44" customWidth="1"/>
    <col min="6923" max="6925" width="0" style="44" hidden="1" customWidth="1"/>
    <col min="6926" max="7168" width="9.125" style="44"/>
    <col min="7169" max="7169" width="27.875" style="44" customWidth="1"/>
    <col min="7170" max="7170" width="0" style="44" hidden="1" customWidth="1"/>
    <col min="7171" max="7172" width="11.25" style="44" customWidth="1"/>
    <col min="7173" max="7173" width="10.75" style="44" customWidth="1"/>
    <col min="7174" max="7174" width="26" style="44" customWidth="1"/>
    <col min="7175" max="7175" width="0" style="44" hidden="1" customWidth="1"/>
    <col min="7176" max="7176" width="11" style="44" customWidth="1"/>
    <col min="7177" max="7178" width="10.5" style="44" customWidth="1"/>
    <col min="7179" max="7181" width="0" style="44" hidden="1" customWidth="1"/>
    <col min="7182" max="7424" width="9.125" style="44"/>
    <col min="7425" max="7425" width="27.875" style="44" customWidth="1"/>
    <col min="7426" max="7426" width="0" style="44" hidden="1" customWidth="1"/>
    <col min="7427" max="7428" width="11.25" style="44" customWidth="1"/>
    <col min="7429" max="7429" width="10.75" style="44" customWidth="1"/>
    <col min="7430" max="7430" width="26" style="44" customWidth="1"/>
    <col min="7431" max="7431" width="0" style="44" hidden="1" customWidth="1"/>
    <col min="7432" max="7432" width="11" style="44" customWidth="1"/>
    <col min="7433" max="7434" width="10.5" style="44" customWidth="1"/>
    <col min="7435" max="7437" width="0" style="44" hidden="1" customWidth="1"/>
    <col min="7438" max="7680" width="9.125" style="44"/>
    <col min="7681" max="7681" width="27.875" style="44" customWidth="1"/>
    <col min="7682" max="7682" width="0" style="44" hidden="1" customWidth="1"/>
    <col min="7683" max="7684" width="11.25" style="44" customWidth="1"/>
    <col min="7685" max="7685" width="10.75" style="44" customWidth="1"/>
    <col min="7686" max="7686" width="26" style="44" customWidth="1"/>
    <col min="7687" max="7687" width="0" style="44" hidden="1" customWidth="1"/>
    <col min="7688" max="7688" width="11" style="44" customWidth="1"/>
    <col min="7689" max="7690" width="10.5" style="44" customWidth="1"/>
    <col min="7691" max="7693" width="0" style="44" hidden="1" customWidth="1"/>
    <col min="7694" max="7936" width="9.125" style="44"/>
    <col min="7937" max="7937" width="27.875" style="44" customWidth="1"/>
    <col min="7938" max="7938" width="0" style="44" hidden="1" customWidth="1"/>
    <col min="7939" max="7940" width="11.25" style="44" customWidth="1"/>
    <col min="7941" max="7941" width="10.75" style="44" customWidth="1"/>
    <col min="7942" max="7942" width="26" style="44" customWidth="1"/>
    <col min="7943" max="7943" width="0" style="44" hidden="1" customWidth="1"/>
    <col min="7944" max="7944" width="11" style="44" customWidth="1"/>
    <col min="7945" max="7946" width="10.5" style="44" customWidth="1"/>
    <col min="7947" max="7949" width="0" style="44" hidden="1" customWidth="1"/>
    <col min="7950" max="8192" width="9.125" style="44"/>
    <col min="8193" max="8193" width="27.875" style="44" customWidth="1"/>
    <col min="8194" max="8194" width="0" style="44" hidden="1" customWidth="1"/>
    <col min="8195" max="8196" width="11.25" style="44" customWidth="1"/>
    <col min="8197" max="8197" width="10.75" style="44" customWidth="1"/>
    <col min="8198" max="8198" width="26" style="44" customWidth="1"/>
    <col min="8199" max="8199" width="0" style="44" hidden="1" customWidth="1"/>
    <col min="8200" max="8200" width="11" style="44" customWidth="1"/>
    <col min="8201" max="8202" width="10.5" style="44" customWidth="1"/>
    <col min="8203" max="8205" width="0" style="44" hidden="1" customWidth="1"/>
    <col min="8206" max="8448" width="9.125" style="44"/>
    <col min="8449" max="8449" width="27.875" style="44" customWidth="1"/>
    <col min="8450" max="8450" width="0" style="44" hidden="1" customWidth="1"/>
    <col min="8451" max="8452" width="11.25" style="44" customWidth="1"/>
    <col min="8453" max="8453" width="10.75" style="44" customWidth="1"/>
    <col min="8454" max="8454" width="26" style="44" customWidth="1"/>
    <col min="8455" max="8455" width="0" style="44" hidden="1" customWidth="1"/>
    <col min="8456" max="8456" width="11" style="44" customWidth="1"/>
    <col min="8457" max="8458" width="10.5" style="44" customWidth="1"/>
    <col min="8459" max="8461" width="0" style="44" hidden="1" customWidth="1"/>
    <col min="8462" max="8704" width="9.125" style="44"/>
    <col min="8705" max="8705" width="27.875" style="44" customWidth="1"/>
    <col min="8706" max="8706" width="0" style="44" hidden="1" customWidth="1"/>
    <col min="8707" max="8708" width="11.25" style="44" customWidth="1"/>
    <col min="8709" max="8709" width="10.75" style="44" customWidth="1"/>
    <col min="8710" max="8710" width="26" style="44" customWidth="1"/>
    <col min="8711" max="8711" width="0" style="44" hidden="1" customWidth="1"/>
    <col min="8712" max="8712" width="11" style="44" customWidth="1"/>
    <col min="8713" max="8714" width="10.5" style="44" customWidth="1"/>
    <col min="8715" max="8717" width="0" style="44" hidden="1" customWidth="1"/>
    <col min="8718" max="8960" width="9.125" style="44"/>
    <col min="8961" max="8961" width="27.875" style="44" customWidth="1"/>
    <col min="8962" max="8962" width="0" style="44" hidden="1" customWidth="1"/>
    <col min="8963" max="8964" width="11.25" style="44" customWidth="1"/>
    <col min="8965" max="8965" width="10.75" style="44" customWidth="1"/>
    <col min="8966" max="8966" width="26" style="44" customWidth="1"/>
    <col min="8967" max="8967" width="0" style="44" hidden="1" customWidth="1"/>
    <col min="8968" max="8968" width="11" style="44" customWidth="1"/>
    <col min="8969" max="8970" width="10.5" style="44" customWidth="1"/>
    <col min="8971" max="8973" width="0" style="44" hidden="1" customWidth="1"/>
    <col min="8974" max="9216" width="9.125" style="44"/>
    <col min="9217" max="9217" width="27.875" style="44" customWidth="1"/>
    <col min="9218" max="9218" width="0" style="44" hidden="1" customWidth="1"/>
    <col min="9219" max="9220" width="11.25" style="44" customWidth="1"/>
    <col min="9221" max="9221" width="10.75" style="44" customWidth="1"/>
    <col min="9222" max="9222" width="26" style="44" customWidth="1"/>
    <col min="9223" max="9223" width="0" style="44" hidden="1" customWidth="1"/>
    <col min="9224" max="9224" width="11" style="44" customWidth="1"/>
    <col min="9225" max="9226" width="10.5" style="44" customWidth="1"/>
    <col min="9227" max="9229" width="0" style="44" hidden="1" customWidth="1"/>
    <col min="9230" max="9472" width="9.125" style="44"/>
    <col min="9473" max="9473" width="27.875" style="44" customWidth="1"/>
    <col min="9474" max="9474" width="0" style="44" hidden="1" customWidth="1"/>
    <col min="9475" max="9476" width="11.25" style="44" customWidth="1"/>
    <col min="9477" max="9477" width="10.75" style="44" customWidth="1"/>
    <col min="9478" max="9478" width="26" style="44" customWidth="1"/>
    <col min="9479" max="9479" width="0" style="44" hidden="1" customWidth="1"/>
    <col min="9480" max="9480" width="11" style="44" customWidth="1"/>
    <col min="9481" max="9482" width="10.5" style="44" customWidth="1"/>
    <col min="9483" max="9485" width="0" style="44" hidden="1" customWidth="1"/>
    <col min="9486" max="9728" width="9.125" style="44"/>
    <col min="9729" max="9729" width="27.875" style="44" customWidth="1"/>
    <col min="9730" max="9730" width="0" style="44" hidden="1" customWidth="1"/>
    <col min="9731" max="9732" width="11.25" style="44" customWidth="1"/>
    <col min="9733" max="9733" width="10.75" style="44" customWidth="1"/>
    <col min="9734" max="9734" width="26" style="44" customWidth="1"/>
    <col min="9735" max="9735" width="0" style="44" hidden="1" customWidth="1"/>
    <col min="9736" max="9736" width="11" style="44" customWidth="1"/>
    <col min="9737" max="9738" width="10.5" style="44" customWidth="1"/>
    <col min="9739" max="9741" width="0" style="44" hidden="1" customWidth="1"/>
    <col min="9742" max="9984" width="9.125" style="44"/>
    <col min="9985" max="9985" width="27.875" style="44" customWidth="1"/>
    <col min="9986" max="9986" width="0" style="44" hidden="1" customWidth="1"/>
    <col min="9987" max="9988" width="11.25" style="44" customWidth="1"/>
    <col min="9989" max="9989" width="10.75" style="44" customWidth="1"/>
    <col min="9990" max="9990" width="26" style="44" customWidth="1"/>
    <col min="9991" max="9991" width="0" style="44" hidden="1" customWidth="1"/>
    <col min="9992" max="9992" width="11" style="44" customWidth="1"/>
    <col min="9993" max="9994" width="10.5" style="44" customWidth="1"/>
    <col min="9995" max="9997" width="0" style="44" hidden="1" customWidth="1"/>
    <col min="9998" max="10240" width="9.125" style="44"/>
    <col min="10241" max="10241" width="27.875" style="44" customWidth="1"/>
    <col min="10242" max="10242" width="0" style="44" hidden="1" customWidth="1"/>
    <col min="10243" max="10244" width="11.25" style="44" customWidth="1"/>
    <col min="10245" max="10245" width="10.75" style="44" customWidth="1"/>
    <col min="10246" max="10246" width="26" style="44" customWidth="1"/>
    <col min="10247" max="10247" width="0" style="44" hidden="1" customWidth="1"/>
    <col min="10248" max="10248" width="11" style="44" customWidth="1"/>
    <col min="10249" max="10250" width="10.5" style="44" customWidth="1"/>
    <col min="10251" max="10253" width="0" style="44" hidden="1" customWidth="1"/>
    <col min="10254" max="10496" width="9.125" style="44"/>
    <col min="10497" max="10497" width="27.875" style="44" customWidth="1"/>
    <col min="10498" max="10498" width="0" style="44" hidden="1" customWidth="1"/>
    <col min="10499" max="10500" width="11.25" style="44" customWidth="1"/>
    <col min="10501" max="10501" width="10.75" style="44" customWidth="1"/>
    <col min="10502" max="10502" width="26" style="44" customWidth="1"/>
    <col min="10503" max="10503" width="0" style="44" hidden="1" customWidth="1"/>
    <col min="10504" max="10504" width="11" style="44" customWidth="1"/>
    <col min="10505" max="10506" width="10.5" style="44" customWidth="1"/>
    <col min="10507" max="10509" width="0" style="44" hidden="1" customWidth="1"/>
    <col min="10510" max="10752" width="9.125" style="44"/>
    <col min="10753" max="10753" width="27.875" style="44" customWidth="1"/>
    <col min="10754" max="10754" width="0" style="44" hidden="1" customWidth="1"/>
    <col min="10755" max="10756" width="11.25" style="44" customWidth="1"/>
    <col min="10757" max="10757" width="10.75" style="44" customWidth="1"/>
    <col min="10758" max="10758" width="26" style="44" customWidth="1"/>
    <col min="10759" max="10759" width="0" style="44" hidden="1" customWidth="1"/>
    <col min="10760" max="10760" width="11" style="44" customWidth="1"/>
    <col min="10761" max="10762" width="10.5" style="44" customWidth="1"/>
    <col min="10763" max="10765" width="0" style="44" hidden="1" customWidth="1"/>
    <col min="10766" max="11008" width="9.125" style="44"/>
    <col min="11009" max="11009" width="27.875" style="44" customWidth="1"/>
    <col min="11010" max="11010" width="0" style="44" hidden="1" customWidth="1"/>
    <col min="11011" max="11012" width="11.25" style="44" customWidth="1"/>
    <col min="11013" max="11013" width="10.75" style="44" customWidth="1"/>
    <col min="11014" max="11014" width="26" style="44" customWidth="1"/>
    <col min="11015" max="11015" width="0" style="44" hidden="1" customWidth="1"/>
    <col min="11016" max="11016" width="11" style="44" customWidth="1"/>
    <col min="11017" max="11018" width="10.5" style="44" customWidth="1"/>
    <col min="11019" max="11021" width="0" style="44" hidden="1" customWidth="1"/>
    <col min="11022" max="11264" width="9.125" style="44"/>
    <col min="11265" max="11265" width="27.875" style="44" customWidth="1"/>
    <col min="11266" max="11266" width="0" style="44" hidden="1" customWidth="1"/>
    <col min="11267" max="11268" width="11.25" style="44" customWidth="1"/>
    <col min="11269" max="11269" width="10.75" style="44" customWidth="1"/>
    <col min="11270" max="11270" width="26" style="44" customWidth="1"/>
    <col min="11271" max="11271" width="0" style="44" hidden="1" customWidth="1"/>
    <col min="11272" max="11272" width="11" style="44" customWidth="1"/>
    <col min="11273" max="11274" width="10.5" style="44" customWidth="1"/>
    <col min="11275" max="11277" width="0" style="44" hidden="1" customWidth="1"/>
    <col min="11278" max="11520" width="9.125" style="44"/>
    <col min="11521" max="11521" width="27.875" style="44" customWidth="1"/>
    <col min="11522" max="11522" width="0" style="44" hidden="1" customWidth="1"/>
    <col min="11523" max="11524" width="11.25" style="44" customWidth="1"/>
    <col min="11525" max="11525" width="10.75" style="44" customWidth="1"/>
    <col min="11526" max="11526" width="26" style="44" customWidth="1"/>
    <col min="11527" max="11527" width="0" style="44" hidden="1" customWidth="1"/>
    <col min="11528" max="11528" width="11" style="44" customWidth="1"/>
    <col min="11529" max="11530" width="10.5" style="44" customWidth="1"/>
    <col min="11531" max="11533" width="0" style="44" hidden="1" customWidth="1"/>
    <col min="11534" max="11776" width="9.125" style="44"/>
    <col min="11777" max="11777" width="27.875" style="44" customWidth="1"/>
    <col min="11778" max="11778" width="0" style="44" hidden="1" customWidth="1"/>
    <col min="11779" max="11780" width="11.25" style="44" customWidth="1"/>
    <col min="11781" max="11781" width="10.75" style="44" customWidth="1"/>
    <col min="11782" max="11782" width="26" style="44" customWidth="1"/>
    <col min="11783" max="11783" width="0" style="44" hidden="1" customWidth="1"/>
    <col min="11784" max="11784" width="11" style="44" customWidth="1"/>
    <col min="11785" max="11786" width="10.5" style="44" customWidth="1"/>
    <col min="11787" max="11789" width="0" style="44" hidden="1" customWidth="1"/>
    <col min="11790" max="12032" width="9.125" style="44"/>
    <col min="12033" max="12033" width="27.875" style="44" customWidth="1"/>
    <col min="12034" max="12034" width="0" style="44" hidden="1" customWidth="1"/>
    <col min="12035" max="12036" width="11.25" style="44" customWidth="1"/>
    <col min="12037" max="12037" width="10.75" style="44" customWidth="1"/>
    <col min="12038" max="12038" width="26" style="44" customWidth="1"/>
    <col min="12039" max="12039" width="0" style="44" hidden="1" customWidth="1"/>
    <col min="12040" max="12040" width="11" style="44" customWidth="1"/>
    <col min="12041" max="12042" width="10.5" style="44" customWidth="1"/>
    <col min="12043" max="12045" width="0" style="44" hidden="1" customWidth="1"/>
    <col min="12046" max="12288" width="9.125" style="44"/>
    <col min="12289" max="12289" width="27.875" style="44" customWidth="1"/>
    <col min="12290" max="12290" width="0" style="44" hidden="1" customWidth="1"/>
    <col min="12291" max="12292" width="11.25" style="44" customWidth="1"/>
    <col min="12293" max="12293" width="10.75" style="44" customWidth="1"/>
    <col min="12294" max="12294" width="26" style="44" customWidth="1"/>
    <col min="12295" max="12295" width="0" style="44" hidden="1" customWidth="1"/>
    <col min="12296" max="12296" width="11" style="44" customWidth="1"/>
    <col min="12297" max="12298" width="10.5" style="44" customWidth="1"/>
    <col min="12299" max="12301" width="0" style="44" hidden="1" customWidth="1"/>
    <col min="12302" max="12544" width="9.125" style="44"/>
    <col min="12545" max="12545" width="27.875" style="44" customWidth="1"/>
    <col min="12546" max="12546" width="0" style="44" hidden="1" customWidth="1"/>
    <col min="12547" max="12548" width="11.25" style="44" customWidth="1"/>
    <col min="12549" max="12549" width="10.75" style="44" customWidth="1"/>
    <col min="12550" max="12550" width="26" style="44" customWidth="1"/>
    <col min="12551" max="12551" width="0" style="44" hidden="1" customWidth="1"/>
    <col min="12552" max="12552" width="11" style="44" customWidth="1"/>
    <col min="12553" max="12554" width="10.5" style="44" customWidth="1"/>
    <col min="12555" max="12557" width="0" style="44" hidden="1" customWidth="1"/>
    <col min="12558" max="12800" width="9.125" style="44"/>
    <col min="12801" max="12801" width="27.875" style="44" customWidth="1"/>
    <col min="12802" max="12802" width="0" style="44" hidden="1" customWidth="1"/>
    <col min="12803" max="12804" width="11.25" style="44" customWidth="1"/>
    <col min="12805" max="12805" width="10.75" style="44" customWidth="1"/>
    <col min="12806" max="12806" width="26" style="44" customWidth="1"/>
    <col min="12807" max="12807" width="0" style="44" hidden="1" customWidth="1"/>
    <col min="12808" max="12808" width="11" style="44" customWidth="1"/>
    <col min="12809" max="12810" width="10.5" style="44" customWidth="1"/>
    <col min="12811" max="12813" width="0" style="44" hidden="1" customWidth="1"/>
    <col min="12814" max="13056" width="9.125" style="44"/>
    <col min="13057" max="13057" width="27.875" style="44" customWidth="1"/>
    <col min="13058" max="13058" width="0" style="44" hidden="1" customWidth="1"/>
    <col min="13059" max="13060" width="11.25" style="44" customWidth="1"/>
    <col min="13061" max="13061" width="10.75" style="44" customWidth="1"/>
    <col min="13062" max="13062" width="26" style="44" customWidth="1"/>
    <col min="13063" max="13063" width="0" style="44" hidden="1" customWidth="1"/>
    <col min="13064" max="13064" width="11" style="44" customWidth="1"/>
    <col min="13065" max="13066" width="10.5" style="44" customWidth="1"/>
    <col min="13067" max="13069" width="0" style="44" hidden="1" customWidth="1"/>
    <col min="13070" max="13312" width="9.125" style="44"/>
    <col min="13313" max="13313" width="27.875" style="44" customWidth="1"/>
    <col min="13314" max="13314" width="0" style="44" hidden="1" customWidth="1"/>
    <col min="13315" max="13316" width="11.25" style="44" customWidth="1"/>
    <col min="13317" max="13317" width="10.75" style="44" customWidth="1"/>
    <col min="13318" max="13318" width="26" style="44" customWidth="1"/>
    <col min="13319" max="13319" width="0" style="44" hidden="1" customWidth="1"/>
    <col min="13320" max="13320" width="11" style="44" customWidth="1"/>
    <col min="13321" max="13322" width="10.5" style="44" customWidth="1"/>
    <col min="13323" max="13325" width="0" style="44" hidden="1" customWidth="1"/>
    <col min="13326" max="13568" width="9.125" style="44"/>
    <col min="13569" max="13569" width="27.875" style="44" customWidth="1"/>
    <col min="13570" max="13570" width="0" style="44" hidden="1" customWidth="1"/>
    <col min="13571" max="13572" width="11.25" style="44" customWidth="1"/>
    <col min="13573" max="13573" width="10.75" style="44" customWidth="1"/>
    <col min="13574" max="13574" width="26" style="44" customWidth="1"/>
    <col min="13575" max="13575" width="0" style="44" hidden="1" customWidth="1"/>
    <col min="13576" max="13576" width="11" style="44" customWidth="1"/>
    <col min="13577" max="13578" width="10.5" style="44" customWidth="1"/>
    <col min="13579" max="13581" width="0" style="44" hidden="1" customWidth="1"/>
    <col min="13582" max="13824" width="9.125" style="44"/>
    <col min="13825" max="13825" width="27.875" style="44" customWidth="1"/>
    <col min="13826" max="13826" width="0" style="44" hidden="1" customWidth="1"/>
    <col min="13827" max="13828" width="11.25" style="44" customWidth="1"/>
    <col min="13829" max="13829" width="10.75" style="44" customWidth="1"/>
    <col min="13830" max="13830" width="26" style="44" customWidth="1"/>
    <col min="13831" max="13831" width="0" style="44" hidden="1" customWidth="1"/>
    <col min="13832" max="13832" width="11" style="44" customWidth="1"/>
    <col min="13833" max="13834" width="10.5" style="44" customWidth="1"/>
    <col min="13835" max="13837" width="0" style="44" hidden="1" customWidth="1"/>
    <col min="13838" max="14080" width="9.125" style="44"/>
    <col min="14081" max="14081" width="27.875" style="44" customWidth="1"/>
    <col min="14082" max="14082" width="0" style="44" hidden="1" customWidth="1"/>
    <col min="14083" max="14084" width="11.25" style="44" customWidth="1"/>
    <col min="14085" max="14085" width="10.75" style="44" customWidth="1"/>
    <col min="14086" max="14086" width="26" style="44" customWidth="1"/>
    <col min="14087" max="14087" width="0" style="44" hidden="1" customWidth="1"/>
    <col min="14088" max="14088" width="11" style="44" customWidth="1"/>
    <col min="14089" max="14090" width="10.5" style="44" customWidth="1"/>
    <col min="14091" max="14093" width="0" style="44" hidden="1" customWidth="1"/>
    <col min="14094" max="14336" width="9.125" style="44"/>
    <col min="14337" max="14337" width="27.875" style="44" customWidth="1"/>
    <col min="14338" max="14338" width="0" style="44" hidden="1" customWidth="1"/>
    <col min="14339" max="14340" width="11.25" style="44" customWidth="1"/>
    <col min="14341" max="14341" width="10.75" style="44" customWidth="1"/>
    <col min="14342" max="14342" width="26" style="44" customWidth="1"/>
    <col min="14343" max="14343" width="0" style="44" hidden="1" customWidth="1"/>
    <col min="14344" max="14344" width="11" style="44" customWidth="1"/>
    <col min="14345" max="14346" width="10.5" style="44" customWidth="1"/>
    <col min="14347" max="14349" width="0" style="44" hidden="1" customWidth="1"/>
    <col min="14350" max="14592" width="9.125" style="44"/>
    <col min="14593" max="14593" width="27.875" style="44" customWidth="1"/>
    <col min="14594" max="14594" width="0" style="44" hidden="1" customWidth="1"/>
    <col min="14595" max="14596" width="11.25" style="44" customWidth="1"/>
    <col min="14597" max="14597" width="10.75" style="44" customWidth="1"/>
    <col min="14598" max="14598" width="26" style="44" customWidth="1"/>
    <col min="14599" max="14599" width="0" style="44" hidden="1" customWidth="1"/>
    <col min="14600" max="14600" width="11" style="44" customWidth="1"/>
    <col min="14601" max="14602" width="10.5" style="44" customWidth="1"/>
    <col min="14603" max="14605" width="0" style="44" hidden="1" customWidth="1"/>
    <col min="14606" max="14848" width="9.125" style="44"/>
    <col min="14849" max="14849" width="27.875" style="44" customWidth="1"/>
    <col min="14850" max="14850" width="0" style="44" hidden="1" customWidth="1"/>
    <col min="14851" max="14852" width="11.25" style="44" customWidth="1"/>
    <col min="14853" max="14853" width="10.75" style="44" customWidth="1"/>
    <col min="14854" max="14854" width="26" style="44" customWidth="1"/>
    <col min="14855" max="14855" width="0" style="44" hidden="1" customWidth="1"/>
    <col min="14856" max="14856" width="11" style="44" customWidth="1"/>
    <col min="14857" max="14858" width="10.5" style="44" customWidth="1"/>
    <col min="14859" max="14861" width="0" style="44" hidden="1" customWidth="1"/>
    <col min="14862" max="15104" width="9.125" style="44"/>
    <col min="15105" max="15105" width="27.875" style="44" customWidth="1"/>
    <col min="15106" max="15106" width="0" style="44" hidden="1" customWidth="1"/>
    <col min="15107" max="15108" width="11.25" style="44" customWidth="1"/>
    <col min="15109" max="15109" width="10.75" style="44" customWidth="1"/>
    <col min="15110" max="15110" width="26" style="44" customWidth="1"/>
    <col min="15111" max="15111" width="0" style="44" hidden="1" customWidth="1"/>
    <col min="15112" max="15112" width="11" style="44" customWidth="1"/>
    <col min="15113" max="15114" width="10.5" style="44" customWidth="1"/>
    <col min="15115" max="15117" width="0" style="44" hidden="1" customWidth="1"/>
    <col min="15118" max="15360" width="9.125" style="44"/>
    <col min="15361" max="15361" width="27.875" style="44" customWidth="1"/>
    <col min="15362" max="15362" width="0" style="44" hidden="1" customWidth="1"/>
    <col min="15363" max="15364" width="11.25" style="44" customWidth="1"/>
    <col min="15365" max="15365" width="10.75" style="44" customWidth="1"/>
    <col min="15366" max="15366" width="26" style="44" customWidth="1"/>
    <col min="15367" max="15367" width="0" style="44" hidden="1" customWidth="1"/>
    <col min="15368" max="15368" width="11" style="44" customWidth="1"/>
    <col min="15369" max="15370" width="10.5" style="44" customWidth="1"/>
    <col min="15371" max="15373" width="0" style="44" hidden="1" customWidth="1"/>
    <col min="15374" max="15616" width="9.125" style="44"/>
    <col min="15617" max="15617" width="27.875" style="44" customWidth="1"/>
    <col min="15618" max="15618" width="0" style="44" hidden="1" customWidth="1"/>
    <col min="15619" max="15620" width="11.25" style="44" customWidth="1"/>
    <col min="15621" max="15621" width="10.75" style="44" customWidth="1"/>
    <col min="15622" max="15622" width="26" style="44" customWidth="1"/>
    <col min="15623" max="15623" width="0" style="44" hidden="1" customWidth="1"/>
    <col min="15624" max="15624" width="11" style="44" customWidth="1"/>
    <col min="15625" max="15626" width="10.5" style="44" customWidth="1"/>
    <col min="15627" max="15629" width="0" style="44" hidden="1" customWidth="1"/>
    <col min="15630" max="15872" width="9.125" style="44"/>
    <col min="15873" max="15873" width="27.875" style="44" customWidth="1"/>
    <col min="15874" max="15874" width="0" style="44" hidden="1" customWidth="1"/>
    <col min="15875" max="15876" width="11.25" style="44" customWidth="1"/>
    <col min="15877" max="15877" width="10.75" style="44" customWidth="1"/>
    <col min="15878" max="15878" width="26" style="44" customWidth="1"/>
    <col min="15879" max="15879" width="0" style="44" hidden="1" customWidth="1"/>
    <col min="15880" max="15880" width="11" style="44" customWidth="1"/>
    <col min="15881" max="15882" width="10.5" style="44" customWidth="1"/>
    <col min="15883" max="15885" width="0" style="44" hidden="1" customWidth="1"/>
    <col min="15886" max="16128" width="9.125" style="44"/>
    <col min="16129" max="16129" width="27.875" style="44" customWidth="1"/>
    <col min="16130" max="16130" width="0" style="44" hidden="1" customWidth="1"/>
    <col min="16131" max="16132" width="11.25" style="44" customWidth="1"/>
    <col min="16133" max="16133" width="10.75" style="44" customWidth="1"/>
    <col min="16134" max="16134" width="26" style="44" customWidth="1"/>
    <col min="16135" max="16135" width="0" style="44" hidden="1" customWidth="1"/>
    <col min="16136" max="16136" width="11" style="44" customWidth="1"/>
    <col min="16137" max="16138" width="10.5" style="44" customWidth="1"/>
    <col min="16139" max="16141" width="0" style="44" hidden="1" customWidth="1"/>
    <col min="16142" max="16384" width="9.125" style="44"/>
  </cols>
  <sheetData>
    <row r="1" spans="1:13" s="34" customFormat="1" ht="38.25" customHeight="1">
      <c r="A1" s="89" t="s">
        <v>804</v>
      </c>
      <c r="B1" s="89"/>
      <c r="C1" s="89"/>
      <c r="D1" s="89"/>
      <c r="E1" s="89"/>
      <c r="F1" s="89"/>
      <c r="G1" s="89"/>
      <c r="H1" s="89"/>
      <c r="I1" s="89"/>
      <c r="J1" s="89"/>
    </row>
    <row r="2" spans="1:13" s="34" customFormat="1" ht="9" customHeight="1">
      <c r="A2" s="90"/>
      <c r="B2" s="90"/>
      <c r="C2" s="90"/>
      <c r="D2" s="90"/>
      <c r="E2" s="90"/>
      <c r="F2" s="90"/>
      <c r="G2" s="90"/>
      <c r="H2" s="90"/>
      <c r="I2" s="90"/>
      <c r="J2" s="90"/>
    </row>
    <row r="3" spans="1:13" s="34" customFormat="1" ht="21.75" customHeight="1">
      <c r="A3" s="90" t="s">
        <v>283</v>
      </c>
      <c r="B3" s="90"/>
      <c r="C3" s="90"/>
      <c r="D3" s="90"/>
      <c r="E3" s="90"/>
      <c r="F3" s="90"/>
      <c r="G3" s="90"/>
      <c r="H3" s="90"/>
      <c r="I3" s="90"/>
      <c r="J3" s="90"/>
    </row>
    <row r="4" spans="1:13" s="34" customFormat="1" ht="17.100000000000001" customHeight="1">
      <c r="A4" s="35" t="s">
        <v>87</v>
      </c>
      <c r="B4" s="35" t="s">
        <v>347</v>
      </c>
      <c r="C4" s="35" t="s">
        <v>326</v>
      </c>
      <c r="D4" s="35" t="s">
        <v>348</v>
      </c>
      <c r="E4" s="35" t="s">
        <v>88</v>
      </c>
      <c r="F4" s="35" t="s">
        <v>87</v>
      </c>
      <c r="G4" s="35" t="s">
        <v>347</v>
      </c>
      <c r="H4" s="35" t="s">
        <v>326</v>
      </c>
      <c r="I4" s="35" t="s">
        <v>348</v>
      </c>
      <c r="J4" s="35" t="s">
        <v>88</v>
      </c>
      <c r="K4" s="36" t="s">
        <v>349</v>
      </c>
      <c r="L4" s="37" t="s">
        <v>350</v>
      </c>
      <c r="M4" s="37" t="s">
        <v>351</v>
      </c>
    </row>
    <row r="5" spans="1:13" s="34" customFormat="1" ht="17.100000000000001" customHeight="1">
      <c r="A5" s="38" t="s">
        <v>352</v>
      </c>
      <c r="B5" s="39"/>
      <c r="C5" s="39">
        <v>0</v>
      </c>
      <c r="D5" s="39">
        <v>0</v>
      </c>
      <c r="E5" s="39">
        <v>0</v>
      </c>
      <c r="F5" s="38" t="s">
        <v>353</v>
      </c>
      <c r="G5" s="39"/>
      <c r="H5" s="39">
        <v>0</v>
      </c>
      <c r="I5" s="39">
        <v>0</v>
      </c>
      <c r="J5" s="39">
        <v>0</v>
      </c>
      <c r="K5" s="40">
        <v>0</v>
      </c>
      <c r="L5" s="41">
        <v>0</v>
      </c>
      <c r="M5" s="41">
        <v>0</v>
      </c>
    </row>
    <row r="6" spans="1:13" s="34" customFormat="1" ht="17.100000000000001" customHeight="1">
      <c r="A6" s="38" t="s">
        <v>354</v>
      </c>
      <c r="B6" s="39"/>
      <c r="C6" s="39">
        <v>0</v>
      </c>
      <c r="D6" s="39">
        <v>0</v>
      </c>
      <c r="E6" s="39">
        <v>0</v>
      </c>
      <c r="F6" s="38" t="s">
        <v>355</v>
      </c>
      <c r="G6" s="39"/>
      <c r="H6" s="39">
        <v>0</v>
      </c>
      <c r="I6" s="39">
        <v>0</v>
      </c>
      <c r="J6" s="39">
        <v>0</v>
      </c>
      <c r="K6" s="40">
        <v>0</v>
      </c>
      <c r="L6" s="41">
        <v>0</v>
      </c>
      <c r="M6" s="41">
        <v>56048</v>
      </c>
    </row>
    <row r="7" spans="1:13" s="34" customFormat="1" ht="17.100000000000001" customHeight="1">
      <c r="A7" s="38" t="s">
        <v>356</v>
      </c>
      <c r="B7" s="39"/>
      <c r="C7" s="39">
        <v>0</v>
      </c>
      <c r="D7" s="39">
        <v>0</v>
      </c>
      <c r="E7" s="39">
        <v>0</v>
      </c>
      <c r="F7" s="38" t="s">
        <v>357</v>
      </c>
      <c r="G7" s="39"/>
      <c r="H7" s="39">
        <v>0</v>
      </c>
      <c r="I7" s="39">
        <v>0</v>
      </c>
      <c r="J7" s="39">
        <v>0</v>
      </c>
      <c r="K7" s="40"/>
      <c r="L7" s="41"/>
      <c r="M7" s="41"/>
    </row>
    <row r="8" spans="1:13" s="34" customFormat="1" ht="17.850000000000001" customHeight="1">
      <c r="A8" s="38" t="s">
        <v>358</v>
      </c>
      <c r="B8" s="39"/>
      <c r="C8" s="39">
        <v>0</v>
      </c>
      <c r="D8" s="39">
        <v>0</v>
      </c>
      <c r="E8" s="39">
        <v>0</v>
      </c>
      <c r="F8" s="38" t="s">
        <v>359</v>
      </c>
      <c r="G8" s="39"/>
      <c r="H8" s="39">
        <v>0</v>
      </c>
      <c r="I8" s="39">
        <v>0</v>
      </c>
      <c r="J8" s="39">
        <v>0</v>
      </c>
      <c r="K8" s="40">
        <v>0</v>
      </c>
      <c r="L8" s="41">
        <v>0</v>
      </c>
      <c r="M8" s="41"/>
    </row>
    <row r="9" spans="1:13" s="34" customFormat="1" ht="17.100000000000001" customHeight="1">
      <c r="A9" s="38" t="s">
        <v>360</v>
      </c>
      <c r="B9" s="39"/>
      <c r="C9" s="39">
        <v>0</v>
      </c>
      <c r="D9" s="39">
        <v>0</v>
      </c>
      <c r="E9" s="39">
        <v>0</v>
      </c>
      <c r="F9" s="38" t="s">
        <v>361</v>
      </c>
      <c r="G9" s="39"/>
      <c r="H9" s="39">
        <v>0</v>
      </c>
      <c r="I9" s="39">
        <v>0</v>
      </c>
      <c r="J9" s="39">
        <v>0</v>
      </c>
      <c r="K9" s="40">
        <v>0</v>
      </c>
      <c r="L9" s="41">
        <v>0</v>
      </c>
      <c r="M9" s="41"/>
    </row>
    <row r="10" spans="1:13" s="34" customFormat="1" ht="17.100000000000001" customHeight="1">
      <c r="A10" s="35" t="s">
        <v>362</v>
      </c>
      <c r="B10" s="38"/>
      <c r="C10" s="39">
        <v>0</v>
      </c>
      <c r="D10" s="39">
        <v>0</v>
      </c>
      <c r="E10" s="39">
        <v>0</v>
      </c>
      <c r="F10" s="35" t="s">
        <v>363</v>
      </c>
      <c r="G10" s="39"/>
      <c r="H10" s="39">
        <v>0</v>
      </c>
      <c r="I10" s="39">
        <v>0</v>
      </c>
      <c r="J10" s="39">
        <v>0</v>
      </c>
      <c r="K10" s="40">
        <v>0</v>
      </c>
      <c r="L10" s="41">
        <v>0</v>
      </c>
      <c r="M10" s="41"/>
    </row>
    <row r="11" spans="1:13" s="34" customFormat="1" ht="17.100000000000001" customHeight="1">
      <c r="A11" s="38" t="s">
        <v>364</v>
      </c>
      <c r="B11" s="38"/>
      <c r="C11" s="39"/>
      <c r="D11" s="39"/>
      <c r="E11" s="39">
        <v>0</v>
      </c>
      <c r="F11" s="38"/>
      <c r="G11" s="39"/>
      <c r="H11" s="39"/>
      <c r="I11" s="39"/>
      <c r="J11" s="39"/>
      <c r="K11" s="40">
        <v>0</v>
      </c>
      <c r="L11" s="41">
        <v>0</v>
      </c>
      <c r="M11" s="41"/>
    </row>
    <row r="12" spans="1:13" s="34" customFormat="1" ht="17.100000000000001" customHeight="1">
      <c r="A12" s="38" t="s">
        <v>365</v>
      </c>
      <c r="B12" s="38"/>
      <c r="C12" s="39"/>
      <c r="D12" s="39"/>
      <c r="E12" s="39">
        <v>0</v>
      </c>
      <c r="F12" s="38"/>
      <c r="G12" s="39"/>
      <c r="H12" s="39"/>
      <c r="I12" s="39"/>
      <c r="J12" s="39"/>
      <c r="K12" s="40">
        <v>0</v>
      </c>
      <c r="L12" s="41">
        <v>0</v>
      </c>
      <c r="M12" s="41"/>
    </row>
    <row r="13" spans="1:13" s="34" customFormat="1" ht="17.100000000000001" customHeight="1">
      <c r="A13" s="38" t="s">
        <v>366</v>
      </c>
      <c r="B13" s="38"/>
      <c r="C13" s="39"/>
      <c r="D13" s="39"/>
      <c r="E13" s="39">
        <v>0</v>
      </c>
      <c r="F13" s="38"/>
      <c r="G13" s="39"/>
      <c r="H13" s="39"/>
      <c r="I13" s="39"/>
      <c r="J13" s="39"/>
      <c r="K13" s="40">
        <v>0</v>
      </c>
      <c r="L13" s="41">
        <v>0</v>
      </c>
      <c r="M13" s="41"/>
    </row>
    <row r="14" spans="1:13" s="34" customFormat="1" ht="17.100000000000001" customHeight="1">
      <c r="A14" s="38"/>
      <c r="B14" s="38"/>
      <c r="C14" s="39"/>
      <c r="D14" s="39"/>
      <c r="E14" s="39"/>
      <c r="F14" s="38" t="s">
        <v>367</v>
      </c>
      <c r="G14" s="39"/>
      <c r="H14" s="39"/>
      <c r="I14" s="39"/>
      <c r="J14" s="39">
        <v>0</v>
      </c>
      <c r="K14" s="40">
        <v>0</v>
      </c>
      <c r="L14" s="41">
        <v>0</v>
      </c>
      <c r="M14" s="41"/>
    </row>
    <row r="15" spans="1:13" s="34" customFormat="1" ht="17.25" customHeight="1">
      <c r="A15" s="38"/>
      <c r="B15" s="38"/>
      <c r="C15" s="39"/>
      <c r="D15" s="39"/>
      <c r="E15" s="39"/>
      <c r="F15" s="38" t="s">
        <v>368</v>
      </c>
      <c r="G15" s="39"/>
      <c r="H15" s="39"/>
      <c r="I15" s="39"/>
      <c r="J15" s="39">
        <v>0</v>
      </c>
      <c r="K15" s="40">
        <v>0</v>
      </c>
      <c r="L15" s="41">
        <v>0</v>
      </c>
      <c r="M15" s="41"/>
    </row>
    <row r="16" spans="1:13" s="34" customFormat="1" ht="17.100000000000001" customHeight="1">
      <c r="A16" s="35"/>
      <c r="B16" s="39"/>
      <c r="C16" s="39"/>
      <c r="D16" s="39"/>
      <c r="E16" s="39"/>
      <c r="F16" s="35"/>
      <c r="G16" s="39"/>
      <c r="H16" s="42"/>
      <c r="I16" s="39"/>
      <c r="J16" s="39"/>
      <c r="K16" s="40">
        <v>0</v>
      </c>
      <c r="L16" s="41">
        <v>0</v>
      </c>
      <c r="M16" s="41"/>
    </row>
    <row r="17" spans="1:13" s="34" customFormat="1" ht="17.100000000000001" customHeight="1">
      <c r="A17" s="38"/>
      <c r="B17" s="38"/>
      <c r="C17" s="39"/>
      <c r="D17" s="42"/>
      <c r="E17" s="39"/>
      <c r="F17" s="38"/>
      <c r="G17" s="38"/>
      <c r="H17" s="39"/>
      <c r="I17" s="39"/>
      <c r="J17" s="39"/>
      <c r="K17" s="40">
        <v>0</v>
      </c>
      <c r="L17" s="41">
        <v>0</v>
      </c>
      <c r="M17" s="41"/>
    </row>
    <row r="18" spans="1:13" s="34" customFormat="1" ht="17.100000000000001" customHeight="1">
      <c r="A18" s="38"/>
      <c r="B18" s="38"/>
      <c r="C18" s="39"/>
      <c r="D18" s="42"/>
      <c r="E18" s="39"/>
      <c r="F18" s="38"/>
      <c r="G18" s="38"/>
      <c r="H18" s="39"/>
      <c r="I18" s="39"/>
      <c r="J18" s="39"/>
      <c r="K18" s="40">
        <v>0</v>
      </c>
      <c r="L18" s="41">
        <v>0</v>
      </c>
      <c r="M18" s="41"/>
    </row>
    <row r="19" spans="1:13" s="34" customFormat="1" ht="17.25" customHeight="1">
      <c r="A19" s="38"/>
      <c r="B19" s="38"/>
      <c r="C19" s="39"/>
      <c r="D19" s="39"/>
      <c r="E19" s="39"/>
      <c r="F19" s="38"/>
      <c r="G19" s="38"/>
      <c r="H19" s="39"/>
      <c r="I19" s="39"/>
      <c r="J19" s="39"/>
      <c r="K19" s="40"/>
      <c r="L19" s="41"/>
      <c r="M19" s="41"/>
    </row>
    <row r="20" spans="1:13" s="34" customFormat="1" ht="17.25" customHeight="1">
      <c r="A20" s="38"/>
      <c r="B20" s="38"/>
      <c r="C20" s="39"/>
      <c r="D20" s="39"/>
      <c r="E20" s="39"/>
      <c r="F20" s="38"/>
      <c r="G20" s="38"/>
      <c r="H20" s="39"/>
      <c r="I20" s="39"/>
      <c r="J20" s="39"/>
      <c r="K20" s="40"/>
      <c r="L20" s="41"/>
      <c r="M20" s="41"/>
    </row>
    <row r="21" spans="1:13" s="34" customFormat="1" ht="17.100000000000001" customHeight="1">
      <c r="A21" s="38"/>
      <c r="B21" s="38"/>
      <c r="C21" s="39"/>
      <c r="D21" s="39"/>
      <c r="E21" s="39"/>
      <c r="F21" s="38"/>
      <c r="G21" s="38"/>
      <c r="H21" s="39"/>
      <c r="I21" s="39"/>
      <c r="J21" s="39"/>
      <c r="K21" s="40"/>
      <c r="L21" s="41"/>
      <c r="M21" s="41"/>
    </row>
    <row r="22" spans="1:13" s="34" customFormat="1" ht="17.100000000000001" customHeight="1">
      <c r="A22" s="38"/>
      <c r="B22" s="38"/>
      <c r="C22" s="39"/>
      <c r="D22" s="39"/>
      <c r="E22" s="39"/>
      <c r="F22" s="38"/>
      <c r="G22" s="38"/>
      <c r="H22" s="39"/>
      <c r="I22" s="39"/>
      <c r="J22" s="39"/>
      <c r="K22" s="40"/>
      <c r="L22" s="41"/>
      <c r="M22" s="41"/>
    </row>
    <row r="23" spans="1:13" s="34" customFormat="1" ht="17.100000000000001" customHeight="1">
      <c r="A23" s="38"/>
      <c r="B23" s="38"/>
      <c r="C23" s="39"/>
      <c r="D23" s="39"/>
      <c r="E23" s="39"/>
      <c r="F23" s="38"/>
      <c r="G23" s="38"/>
      <c r="H23" s="39"/>
      <c r="I23" s="39"/>
      <c r="J23" s="39"/>
      <c r="K23" s="40"/>
      <c r="L23" s="41"/>
      <c r="M23" s="41"/>
    </row>
    <row r="24" spans="1:13" s="34" customFormat="1" ht="17.100000000000001" customHeight="1">
      <c r="A24" s="38"/>
      <c r="B24" s="38"/>
      <c r="C24" s="39"/>
      <c r="D24" s="39"/>
      <c r="E24" s="39"/>
      <c r="F24" s="38"/>
      <c r="G24" s="38"/>
      <c r="H24" s="39"/>
      <c r="I24" s="39"/>
      <c r="J24" s="39"/>
      <c r="K24" s="40"/>
      <c r="L24" s="41"/>
      <c r="M24" s="41"/>
    </row>
    <row r="25" spans="1:13" s="34" customFormat="1" ht="17.100000000000001" customHeight="1">
      <c r="A25" s="35" t="s">
        <v>369</v>
      </c>
      <c r="B25" s="35"/>
      <c r="C25" s="39"/>
      <c r="D25" s="39"/>
      <c r="E25" s="39">
        <v>0</v>
      </c>
      <c r="F25" s="35" t="s">
        <v>370</v>
      </c>
      <c r="G25" s="35"/>
      <c r="H25" s="39"/>
      <c r="I25" s="39"/>
      <c r="J25" s="39">
        <v>0</v>
      </c>
      <c r="K25" s="40"/>
      <c r="L25" s="41"/>
      <c r="M25" s="41"/>
    </row>
    <row r="26" spans="1:13">
      <c r="A26" s="43" t="s">
        <v>371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</row>
  </sheetData>
  <mergeCells count="3">
    <mergeCell ref="A1:J1"/>
    <mergeCell ref="A2:J2"/>
    <mergeCell ref="A3:J3"/>
  </mergeCells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45"/>
  <sheetViews>
    <sheetView workbookViewId="0">
      <selection activeCell="A17" sqref="A17"/>
    </sheetView>
  </sheetViews>
  <sheetFormatPr defaultColWidth="9.125" defaultRowHeight="14.25"/>
  <cols>
    <col min="1" max="1" width="44.75" style="45" customWidth="1"/>
    <col min="2" max="2" width="14.25" style="45" customWidth="1"/>
    <col min="3" max="3" width="45.25" style="45" customWidth="1"/>
    <col min="4" max="4" width="14.125" style="45" customWidth="1"/>
    <col min="5" max="256" width="9.125" style="44"/>
    <col min="257" max="257" width="44.75" style="44" customWidth="1"/>
    <col min="258" max="258" width="14.25" style="44" customWidth="1"/>
    <col min="259" max="259" width="45.25" style="44" customWidth="1"/>
    <col min="260" max="260" width="14.125" style="44" customWidth="1"/>
    <col min="261" max="512" width="9.125" style="44"/>
    <col min="513" max="513" width="44.75" style="44" customWidth="1"/>
    <col min="514" max="514" width="14.25" style="44" customWidth="1"/>
    <col min="515" max="515" width="45.25" style="44" customWidth="1"/>
    <col min="516" max="516" width="14.125" style="44" customWidth="1"/>
    <col min="517" max="768" width="9.125" style="44"/>
    <col min="769" max="769" width="44.75" style="44" customWidth="1"/>
    <col min="770" max="770" width="14.25" style="44" customWidth="1"/>
    <col min="771" max="771" width="45.25" style="44" customWidth="1"/>
    <col min="772" max="772" width="14.125" style="44" customWidth="1"/>
    <col min="773" max="1024" width="9.125" style="44"/>
    <col min="1025" max="1025" width="44.75" style="44" customWidth="1"/>
    <col min="1026" max="1026" width="14.25" style="44" customWidth="1"/>
    <col min="1027" max="1027" width="45.25" style="44" customWidth="1"/>
    <col min="1028" max="1028" width="14.125" style="44" customWidth="1"/>
    <col min="1029" max="1280" width="9.125" style="44"/>
    <col min="1281" max="1281" width="44.75" style="44" customWidth="1"/>
    <col min="1282" max="1282" width="14.25" style="44" customWidth="1"/>
    <col min="1283" max="1283" width="45.25" style="44" customWidth="1"/>
    <col min="1284" max="1284" width="14.125" style="44" customWidth="1"/>
    <col min="1285" max="1536" width="9.125" style="44"/>
    <col min="1537" max="1537" width="44.75" style="44" customWidth="1"/>
    <col min="1538" max="1538" width="14.25" style="44" customWidth="1"/>
    <col min="1539" max="1539" width="45.25" style="44" customWidth="1"/>
    <col min="1540" max="1540" width="14.125" style="44" customWidth="1"/>
    <col min="1541" max="1792" width="9.125" style="44"/>
    <col min="1793" max="1793" width="44.75" style="44" customWidth="1"/>
    <col min="1794" max="1794" width="14.25" style="44" customWidth="1"/>
    <col min="1795" max="1795" width="45.25" style="44" customWidth="1"/>
    <col min="1796" max="1796" width="14.125" style="44" customWidth="1"/>
    <col min="1797" max="2048" width="9.125" style="44"/>
    <col min="2049" max="2049" width="44.75" style="44" customWidth="1"/>
    <col min="2050" max="2050" width="14.25" style="44" customWidth="1"/>
    <col min="2051" max="2051" width="45.25" style="44" customWidth="1"/>
    <col min="2052" max="2052" width="14.125" style="44" customWidth="1"/>
    <col min="2053" max="2304" width="9.125" style="44"/>
    <col min="2305" max="2305" width="44.75" style="44" customWidth="1"/>
    <col min="2306" max="2306" width="14.25" style="44" customWidth="1"/>
    <col min="2307" max="2307" width="45.25" style="44" customWidth="1"/>
    <col min="2308" max="2308" width="14.125" style="44" customWidth="1"/>
    <col min="2309" max="2560" width="9.125" style="44"/>
    <col min="2561" max="2561" width="44.75" style="44" customWidth="1"/>
    <col min="2562" max="2562" width="14.25" style="44" customWidth="1"/>
    <col min="2563" max="2563" width="45.25" style="44" customWidth="1"/>
    <col min="2564" max="2564" width="14.125" style="44" customWidth="1"/>
    <col min="2565" max="2816" width="9.125" style="44"/>
    <col min="2817" max="2817" width="44.75" style="44" customWidth="1"/>
    <col min="2818" max="2818" width="14.25" style="44" customWidth="1"/>
    <col min="2819" max="2819" width="45.25" style="44" customWidth="1"/>
    <col min="2820" max="2820" width="14.125" style="44" customWidth="1"/>
    <col min="2821" max="3072" width="9.125" style="44"/>
    <col min="3073" max="3073" width="44.75" style="44" customWidth="1"/>
    <col min="3074" max="3074" width="14.25" style="44" customWidth="1"/>
    <col min="3075" max="3075" width="45.25" style="44" customWidth="1"/>
    <col min="3076" max="3076" width="14.125" style="44" customWidth="1"/>
    <col min="3077" max="3328" width="9.125" style="44"/>
    <col min="3329" max="3329" width="44.75" style="44" customWidth="1"/>
    <col min="3330" max="3330" width="14.25" style="44" customWidth="1"/>
    <col min="3331" max="3331" width="45.25" style="44" customWidth="1"/>
    <col min="3332" max="3332" width="14.125" style="44" customWidth="1"/>
    <col min="3333" max="3584" width="9.125" style="44"/>
    <col min="3585" max="3585" width="44.75" style="44" customWidth="1"/>
    <col min="3586" max="3586" width="14.25" style="44" customWidth="1"/>
    <col min="3587" max="3587" width="45.25" style="44" customWidth="1"/>
    <col min="3588" max="3588" width="14.125" style="44" customWidth="1"/>
    <col min="3589" max="3840" width="9.125" style="44"/>
    <col min="3841" max="3841" width="44.75" style="44" customWidth="1"/>
    <col min="3842" max="3842" width="14.25" style="44" customWidth="1"/>
    <col min="3843" max="3843" width="45.25" style="44" customWidth="1"/>
    <col min="3844" max="3844" width="14.125" style="44" customWidth="1"/>
    <col min="3845" max="4096" width="9.125" style="44"/>
    <col min="4097" max="4097" width="44.75" style="44" customWidth="1"/>
    <col min="4098" max="4098" width="14.25" style="44" customWidth="1"/>
    <col min="4099" max="4099" width="45.25" style="44" customWidth="1"/>
    <col min="4100" max="4100" width="14.125" style="44" customWidth="1"/>
    <col min="4101" max="4352" width="9.125" style="44"/>
    <col min="4353" max="4353" width="44.75" style="44" customWidth="1"/>
    <col min="4354" max="4354" width="14.25" style="44" customWidth="1"/>
    <col min="4355" max="4355" width="45.25" style="44" customWidth="1"/>
    <col min="4356" max="4356" width="14.125" style="44" customWidth="1"/>
    <col min="4357" max="4608" width="9.125" style="44"/>
    <col min="4609" max="4609" width="44.75" style="44" customWidth="1"/>
    <col min="4610" max="4610" width="14.25" style="44" customWidth="1"/>
    <col min="4611" max="4611" width="45.25" style="44" customWidth="1"/>
    <col min="4612" max="4612" width="14.125" style="44" customWidth="1"/>
    <col min="4613" max="4864" width="9.125" style="44"/>
    <col min="4865" max="4865" width="44.75" style="44" customWidth="1"/>
    <col min="4866" max="4866" width="14.25" style="44" customWidth="1"/>
    <col min="4867" max="4867" width="45.25" style="44" customWidth="1"/>
    <col min="4868" max="4868" width="14.125" style="44" customWidth="1"/>
    <col min="4869" max="5120" width="9.125" style="44"/>
    <col min="5121" max="5121" width="44.75" style="44" customWidth="1"/>
    <col min="5122" max="5122" width="14.25" style="44" customWidth="1"/>
    <col min="5123" max="5123" width="45.25" style="44" customWidth="1"/>
    <col min="5124" max="5124" width="14.125" style="44" customWidth="1"/>
    <col min="5125" max="5376" width="9.125" style="44"/>
    <col min="5377" max="5377" width="44.75" style="44" customWidth="1"/>
    <col min="5378" max="5378" width="14.25" style="44" customWidth="1"/>
    <col min="5379" max="5379" width="45.25" style="44" customWidth="1"/>
    <col min="5380" max="5380" width="14.125" style="44" customWidth="1"/>
    <col min="5381" max="5632" width="9.125" style="44"/>
    <col min="5633" max="5633" width="44.75" style="44" customWidth="1"/>
    <col min="5634" max="5634" width="14.25" style="44" customWidth="1"/>
    <col min="5635" max="5635" width="45.25" style="44" customWidth="1"/>
    <col min="5636" max="5636" width="14.125" style="44" customWidth="1"/>
    <col min="5637" max="5888" width="9.125" style="44"/>
    <col min="5889" max="5889" width="44.75" style="44" customWidth="1"/>
    <col min="5890" max="5890" width="14.25" style="44" customWidth="1"/>
    <col min="5891" max="5891" width="45.25" style="44" customWidth="1"/>
    <col min="5892" max="5892" width="14.125" style="44" customWidth="1"/>
    <col min="5893" max="6144" width="9.125" style="44"/>
    <col min="6145" max="6145" width="44.75" style="44" customWidth="1"/>
    <col min="6146" max="6146" width="14.25" style="44" customWidth="1"/>
    <col min="6147" max="6147" width="45.25" style="44" customWidth="1"/>
    <col min="6148" max="6148" width="14.125" style="44" customWidth="1"/>
    <col min="6149" max="6400" width="9.125" style="44"/>
    <col min="6401" max="6401" width="44.75" style="44" customWidth="1"/>
    <col min="6402" max="6402" width="14.25" style="44" customWidth="1"/>
    <col min="6403" max="6403" width="45.25" style="44" customWidth="1"/>
    <col min="6404" max="6404" width="14.125" style="44" customWidth="1"/>
    <col min="6405" max="6656" width="9.125" style="44"/>
    <col min="6657" max="6657" width="44.75" style="44" customWidth="1"/>
    <col min="6658" max="6658" width="14.25" style="44" customWidth="1"/>
    <col min="6659" max="6659" width="45.25" style="44" customWidth="1"/>
    <col min="6660" max="6660" width="14.125" style="44" customWidth="1"/>
    <col min="6661" max="6912" width="9.125" style="44"/>
    <col min="6913" max="6913" width="44.75" style="44" customWidth="1"/>
    <col min="6914" max="6914" width="14.25" style="44" customWidth="1"/>
    <col min="6915" max="6915" width="45.25" style="44" customWidth="1"/>
    <col min="6916" max="6916" width="14.125" style="44" customWidth="1"/>
    <col min="6917" max="7168" width="9.125" style="44"/>
    <col min="7169" max="7169" width="44.75" style="44" customWidth="1"/>
    <col min="7170" max="7170" width="14.25" style="44" customWidth="1"/>
    <col min="7171" max="7171" width="45.25" style="44" customWidth="1"/>
    <col min="7172" max="7172" width="14.125" style="44" customWidth="1"/>
    <col min="7173" max="7424" width="9.125" style="44"/>
    <col min="7425" max="7425" width="44.75" style="44" customWidth="1"/>
    <col min="7426" max="7426" width="14.25" style="44" customWidth="1"/>
    <col min="7427" max="7427" width="45.25" style="44" customWidth="1"/>
    <col min="7428" max="7428" width="14.125" style="44" customWidth="1"/>
    <col min="7429" max="7680" width="9.125" style="44"/>
    <col min="7681" max="7681" width="44.75" style="44" customWidth="1"/>
    <col min="7682" max="7682" width="14.25" style="44" customWidth="1"/>
    <col min="7683" max="7683" width="45.25" style="44" customWidth="1"/>
    <col min="7684" max="7684" width="14.125" style="44" customWidth="1"/>
    <col min="7685" max="7936" width="9.125" style="44"/>
    <col min="7937" max="7937" width="44.75" style="44" customWidth="1"/>
    <col min="7938" max="7938" width="14.25" style="44" customWidth="1"/>
    <col min="7939" max="7939" width="45.25" style="44" customWidth="1"/>
    <col min="7940" max="7940" width="14.125" style="44" customWidth="1"/>
    <col min="7941" max="8192" width="9.125" style="44"/>
    <col min="8193" max="8193" width="44.75" style="44" customWidth="1"/>
    <col min="8194" max="8194" width="14.25" style="44" customWidth="1"/>
    <col min="8195" max="8195" width="45.25" style="44" customWidth="1"/>
    <col min="8196" max="8196" width="14.125" style="44" customWidth="1"/>
    <col min="8197" max="8448" width="9.125" style="44"/>
    <col min="8449" max="8449" width="44.75" style="44" customWidth="1"/>
    <col min="8450" max="8450" width="14.25" style="44" customWidth="1"/>
    <col min="8451" max="8451" width="45.25" style="44" customWidth="1"/>
    <col min="8452" max="8452" width="14.125" style="44" customWidth="1"/>
    <col min="8453" max="8704" width="9.125" style="44"/>
    <col min="8705" max="8705" width="44.75" style="44" customWidth="1"/>
    <col min="8706" max="8706" width="14.25" style="44" customWidth="1"/>
    <col min="8707" max="8707" width="45.25" style="44" customWidth="1"/>
    <col min="8708" max="8708" width="14.125" style="44" customWidth="1"/>
    <col min="8709" max="8960" width="9.125" style="44"/>
    <col min="8961" max="8961" width="44.75" style="44" customWidth="1"/>
    <col min="8962" max="8962" width="14.25" style="44" customWidth="1"/>
    <col min="8963" max="8963" width="45.25" style="44" customWidth="1"/>
    <col min="8964" max="8964" width="14.125" style="44" customWidth="1"/>
    <col min="8965" max="9216" width="9.125" style="44"/>
    <col min="9217" max="9217" width="44.75" style="44" customWidth="1"/>
    <col min="9218" max="9218" width="14.25" style="44" customWidth="1"/>
    <col min="9219" max="9219" width="45.25" style="44" customWidth="1"/>
    <col min="9220" max="9220" width="14.125" style="44" customWidth="1"/>
    <col min="9221" max="9472" width="9.125" style="44"/>
    <col min="9473" max="9473" width="44.75" style="44" customWidth="1"/>
    <col min="9474" max="9474" width="14.25" style="44" customWidth="1"/>
    <col min="9475" max="9475" width="45.25" style="44" customWidth="1"/>
    <col min="9476" max="9476" width="14.125" style="44" customWidth="1"/>
    <col min="9477" max="9728" width="9.125" style="44"/>
    <col min="9729" max="9729" width="44.75" style="44" customWidth="1"/>
    <col min="9730" max="9730" width="14.25" style="44" customWidth="1"/>
    <col min="9731" max="9731" width="45.25" style="44" customWidth="1"/>
    <col min="9732" max="9732" width="14.125" style="44" customWidth="1"/>
    <col min="9733" max="9984" width="9.125" style="44"/>
    <col min="9985" max="9985" width="44.75" style="44" customWidth="1"/>
    <col min="9986" max="9986" width="14.25" style="44" customWidth="1"/>
    <col min="9987" max="9987" width="45.25" style="44" customWidth="1"/>
    <col min="9988" max="9988" width="14.125" style="44" customWidth="1"/>
    <col min="9989" max="10240" width="9.125" style="44"/>
    <col min="10241" max="10241" width="44.75" style="44" customWidth="1"/>
    <col min="10242" max="10242" width="14.25" style="44" customWidth="1"/>
    <col min="10243" max="10243" width="45.25" style="44" customWidth="1"/>
    <col min="10244" max="10244" width="14.125" style="44" customWidth="1"/>
    <col min="10245" max="10496" width="9.125" style="44"/>
    <col min="10497" max="10497" width="44.75" style="44" customWidth="1"/>
    <col min="10498" max="10498" width="14.25" style="44" customWidth="1"/>
    <col min="10499" max="10499" width="45.25" style="44" customWidth="1"/>
    <col min="10500" max="10500" width="14.125" style="44" customWidth="1"/>
    <col min="10501" max="10752" width="9.125" style="44"/>
    <col min="10753" max="10753" width="44.75" style="44" customWidth="1"/>
    <col min="10754" max="10754" width="14.25" style="44" customWidth="1"/>
    <col min="10755" max="10755" width="45.25" style="44" customWidth="1"/>
    <col min="10756" max="10756" width="14.125" style="44" customWidth="1"/>
    <col min="10757" max="11008" width="9.125" style="44"/>
    <col min="11009" max="11009" width="44.75" style="44" customWidth="1"/>
    <col min="11010" max="11010" width="14.25" style="44" customWidth="1"/>
    <col min="11011" max="11011" width="45.25" style="44" customWidth="1"/>
    <col min="11012" max="11012" width="14.125" style="44" customWidth="1"/>
    <col min="11013" max="11264" width="9.125" style="44"/>
    <col min="11265" max="11265" width="44.75" style="44" customWidth="1"/>
    <col min="11266" max="11266" width="14.25" style="44" customWidth="1"/>
    <col min="11267" max="11267" width="45.25" style="44" customWidth="1"/>
    <col min="11268" max="11268" width="14.125" style="44" customWidth="1"/>
    <col min="11269" max="11520" width="9.125" style="44"/>
    <col min="11521" max="11521" width="44.75" style="44" customWidth="1"/>
    <col min="11522" max="11522" width="14.25" style="44" customWidth="1"/>
    <col min="11523" max="11523" width="45.25" style="44" customWidth="1"/>
    <col min="11524" max="11524" width="14.125" style="44" customWidth="1"/>
    <col min="11525" max="11776" width="9.125" style="44"/>
    <col min="11777" max="11777" width="44.75" style="44" customWidth="1"/>
    <col min="11778" max="11778" width="14.25" style="44" customWidth="1"/>
    <col min="11779" max="11779" width="45.25" style="44" customWidth="1"/>
    <col min="11780" max="11780" width="14.125" style="44" customWidth="1"/>
    <col min="11781" max="12032" width="9.125" style="44"/>
    <col min="12033" max="12033" width="44.75" style="44" customWidth="1"/>
    <col min="12034" max="12034" width="14.25" style="44" customWidth="1"/>
    <col min="12035" max="12035" width="45.25" style="44" customWidth="1"/>
    <col min="12036" max="12036" width="14.125" style="44" customWidth="1"/>
    <col min="12037" max="12288" width="9.125" style="44"/>
    <col min="12289" max="12289" width="44.75" style="44" customWidth="1"/>
    <col min="12290" max="12290" width="14.25" style="44" customWidth="1"/>
    <col min="12291" max="12291" width="45.25" style="44" customWidth="1"/>
    <col min="12292" max="12292" width="14.125" style="44" customWidth="1"/>
    <col min="12293" max="12544" width="9.125" style="44"/>
    <col min="12545" max="12545" width="44.75" style="44" customWidth="1"/>
    <col min="12546" max="12546" width="14.25" style="44" customWidth="1"/>
    <col min="12547" max="12547" width="45.25" style="44" customWidth="1"/>
    <col min="12548" max="12548" width="14.125" style="44" customWidth="1"/>
    <col min="12549" max="12800" width="9.125" style="44"/>
    <col min="12801" max="12801" width="44.75" style="44" customWidth="1"/>
    <col min="12802" max="12802" width="14.25" style="44" customWidth="1"/>
    <col min="12803" max="12803" width="45.25" style="44" customWidth="1"/>
    <col min="12804" max="12804" width="14.125" style="44" customWidth="1"/>
    <col min="12805" max="13056" width="9.125" style="44"/>
    <col min="13057" max="13057" width="44.75" style="44" customWidth="1"/>
    <col min="13058" max="13058" width="14.25" style="44" customWidth="1"/>
    <col min="13059" max="13059" width="45.25" style="44" customWidth="1"/>
    <col min="13060" max="13060" width="14.125" style="44" customWidth="1"/>
    <col min="13061" max="13312" width="9.125" style="44"/>
    <col min="13313" max="13313" width="44.75" style="44" customWidth="1"/>
    <col min="13314" max="13314" width="14.25" style="44" customWidth="1"/>
    <col min="13315" max="13315" width="45.25" style="44" customWidth="1"/>
    <col min="13316" max="13316" width="14.125" style="44" customWidth="1"/>
    <col min="13317" max="13568" width="9.125" style="44"/>
    <col min="13569" max="13569" width="44.75" style="44" customWidth="1"/>
    <col min="13570" max="13570" width="14.25" style="44" customWidth="1"/>
    <col min="13571" max="13571" width="45.25" style="44" customWidth="1"/>
    <col min="13572" max="13572" width="14.125" style="44" customWidth="1"/>
    <col min="13573" max="13824" width="9.125" style="44"/>
    <col min="13825" max="13825" width="44.75" style="44" customWidth="1"/>
    <col min="13826" max="13826" width="14.25" style="44" customWidth="1"/>
    <col min="13827" max="13827" width="45.25" style="44" customWidth="1"/>
    <col min="13828" max="13828" width="14.125" style="44" customWidth="1"/>
    <col min="13829" max="14080" width="9.125" style="44"/>
    <col min="14081" max="14081" width="44.75" style="44" customWidth="1"/>
    <col min="14082" max="14082" width="14.25" style="44" customWidth="1"/>
    <col min="14083" max="14083" width="45.25" style="44" customWidth="1"/>
    <col min="14084" max="14084" width="14.125" style="44" customWidth="1"/>
    <col min="14085" max="14336" width="9.125" style="44"/>
    <col min="14337" max="14337" width="44.75" style="44" customWidth="1"/>
    <col min="14338" max="14338" width="14.25" style="44" customWidth="1"/>
    <col min="14339" max="14339" width="45.25" style="44" customWidth="1"/>
    <col min="14340" max="14340" width="14.125" style="44" customWidth="1"/>
    <col min="14341" max="14592" width="9.125" style="44"/>
    <col min="14593" max="14593" width="44.75" style="44" customWidth="1"/>
    <col min="14594" max="14594" width="14.25" style="44" customWidth="1"/>
    <col min="14595" max="14595" width="45.25" style="44" customWidth="1"/>
    <col min="14596" max="14596" width="14.125" style="44" customWidth="1"/>
    <col min="14597" max="14848" width="9.125" style="44"/>
    <col min="14849" max="14849" width="44.75" style="44" customWidth="1"/>
    <col min="14850" max="14850" width="14.25" style="44" customWidth="1"/>
    <col min="14851" max="14851" width="45.25" style="44" customWidth="1"/>
    <col min="14852" max="14852" width="14.125" style="44" customWidth="1"/>
    <col min="14853" max="15104" width="9.125" style="44"/>
    <col min="15105" max="15105" width="44.75" style="44" customWidth="1"/>
    <col min="15106" max="15106" width="14.25" style="44" customWidth="1"/>
    <col min="15107" max="15107" width="45.25" style="44" customWidth="1"/>
    <col min="15108" max="15108" width="14.125" style="44" customWidth="1"/>
    <col min="15109" max="15360" width="9.125" style="44"/>
    <col min="15361" max="15361" width="44.75" style="44" customWidth="1"/>
    <col min="15362" max="15362" width="14.25" style="44" customWidth="1"/>
    <col min="15363" max="15363" width="45.25" style="44" customWidth="1"/>
    <col min="15364" max="15364" width="14.125" style="44" customWidth="1"/>
    <col min="15365" max="15616" width="9.125" style="44"/>
    <col min="15617" max="15617" width="44.75" style="44" customWidth="1"/>
    <col min="15618" max="15618" width="14.25" style="44" customWidth="1"/>
    <col min="15619" max="15619" width="45.25" style="44" customWidth="1"/>
    <col min="15620" max="15620" width="14.125" style="44" customWidth="1"/>
    <col min="15621" max="15872" width="9.125" style="44"/>
    <col min="15873" max="15873" width="44.75" style="44" customWidth="1"/>
    <col min="15874" max="15874" width="14.25" style="44" customWidth="1"/>
    <col min="15875" max="15875" width="45.25" style="44" customWidth="1"/>
    <col min="15876" max="15876" width="14.125" style="44" customWidth="1"/>
    <col min="15877" max="16128" width="9.125" style="44"/>
    <col min="16129" max="16129" width="44.75" style="44" customWidth="1"/>
    <col min="16130" max="16130" width="14.25" style="44" customWidth="1"/>
    <col min="16131" max="16131" width="45.25" style="44" customWidth="1"/>
    <col min="16132" max="16132" width="14.125" style="44" customWidth="1"/>
    <col min="16133" max="16384" width="9.125" style="44"/>
  </cols>
  <sheetData>
    <row r="1" spans="1:4" ht="26.25" customHeight="1">
      <c r="A1" s="91" t="s">
        <v>805</v>
      </c>
      <c r="B1" s="91"/>
      <c r="C1" s="91"/>
      <c r="D1" s="91"/>
    </row>
    <row r="2" spans="1:4" ht="10.5" customHeight="1">
      <c r="A2" s="90" t="s">
        <v>283</v>
      </c>
      <c r="B2" s="90"/>
      <c r="C2" s="90"/>
      <c r="D2" s="90"/>
    </row>
    <row r="3" spans="1:4" ht="13.5" customHeight="1">
      <c r="A3" s="35" t="s">
        <v>87</v>
      </c>
      <c r="B3" s="35" t="s">
        <v>88</v>
      </c>
      <c r="C3" s="35" t="s">
        <v>87</v>
      </c>
      <c r="D3" s="35" t="s">
        <v>88</v>
      </c>
    </row>
    <row r="4" spans="1:4" ht="13.5" customHeight="1">
      <c r="A4" s="46" t="s">
        <v>352</v>
      </c>
      <c r="B4" s="39">
        <v>0</v>
      </c>
      <c r="C4" s="46" t="s">
        <v>353</v>
      </c>
      <c r="D4" s="39">
        <v>0</v>
      </c>
    </row>
    <row r="5" spans="1:4" ht="13.5" customHeight="1">
      <c r="A5" s="46" t="s">
        <v>372</v>
      </c>
      <c r="B5" s="39">
        <v>0</v>
      </c>
      <c r="C5" s="46" t="s">
        <v>373</v>
      </c>
      <c r="D5" s="39">
        <v>0</v>
      </c>
    </row>
    <row r="6" spans="1:4" ht="13.5" customHeight="1">
      <c r="A6" s="46" t="s">
        <v>374</v>
      </c>
      <c r="B6" s="39">
        <v>0</v>
      </c>
      <c r="C6" s="46" t="s">
        <v>375</v>
      </c>
      <c r="D6" s="39">
        <v>0</v>
      </c>
    </row>
    <row r="7" spans="1:4" ht="13.5" customHeight="1">
      <c r="A7" s="46" t="s">
        <v>376</v>
      </c>
      <c r="B7" s="39">
        <v>0</v>
      </c>
      <c r="C7" s="46" t="s">
        <v>377</v>
      </c>
      <c r="D7" s="39">
        <v>0</v>
      </c>
    </row>
    <row r="8" spans="1:4" ht="13.5" customHeight="1">
      <c r="A8" s="46" t="s">
        <v>378</v>
      </c>
      <c r="B8" s="39">
        <v>0</v>
      </c>
      <c r="C8" s="46" t="s">
        <v>379</v>
      </c>
      <c r="D8" s="39">
        <v>0</v>
      </c>
    </row>
    <row r="9" spans="1:4" ht="13.5" customHeight="1">
      <c r="A9" s="46" t="s">
        <v>380</v>
      </c>
      <c r="B9" s="39">
        <v>0</v>
      </c>
      <c r="C9" s="46" t="s">
        <v>381</v>
      </c>
      <c r="D9" s="39">
        <v>0</v>
      </c>
    </row>
    <row r="10" spans="1:4" ht="13.5" customHeight="1">
      <c r="A10" s="46" t="s">
        <v>382</v>
      </c>
      <c r="B10" s="39">
        <v>0</v>
      </c>
      <c r="C10" s="46" t="s">
        <v>383</v>
      </c>
      <c r="D10" s="39">
        <v>0</v>
      </c>
    </row>
    <row r="11" spans="1:4" ht="13.5" customHeight="1">
      <c r="A11" s="46" t="s">
        <v>384</v>
      </c>
      <c r="B11" s="39">
        <v>0</v>
      </c>
      <c r="C11" s="46" t="s">
        <v>385</v>
      </c>
      <c r="D11" s="39">
        <v>0</v>
      </c>
    </row>
    <row r="12" spans="1:4" ht="13.5" customHeight="1">
      <c r="A12" s="46" t="s">
        <v>386</v>
      </c>
      <c r="B12" s="39">
        <v>0</v>
      </c>
      <c r="C12" s="46" t="s">
        <v>387</v>
      </c>
      <c r="D12" s="39">
        <v>0</v>
      </c>
    </row>
    <row r="13" spans="1:4" ht="13.5" customHeight="1">
      <c r="A13" s="46" t="s">
        <v>388</v>
      </c>
      <c r="B13" s="39">
        <v>0</v>
      </c>
      <c r="C13" s="46" t="s">
        <v>355</v>
      </c>
      <c r="D13" s="39">
        <v>0</v>
      </c>
    </row>
    <row r="14" spans="1:4" ht="13.5" customHeight="1">
      <c r="A14" s="46" t="s">
        <v>389</v>
      </c>
      <c r="B14" s="39">
        <v>0</v>
      </c>
      <c r="C14" s="46" t="s">
        <v>390</v>
      </c>
      <c r="D14" s="39">
        <v>0</v>
      </c>
    </row>
    <row r="15" spans="1:4" ht="13.5" customHeight="1">
      <c r="A15" s="46" t="s">
        <v>391</v>
      </c>
      <c r="B15" s="39">
        <v>0</v>
      </c>
      <c r="C15" s="46" t="s">
        <v>392</v>
      </c>
      <c r="D15" s="39">
        <v>0</v>
      </c>
    </row>
    <row r="16" spans="1:4" ht="13.5" customHeight="1">
      <c r="A16" s="46" t="s">
        <v>393</v>
      </c>
      <c r="B16" s="39">
        <v>0</v>
      </c>
      <c r="C16" s="46" t="s">
        <v>394</v>
      </c>
      <c r="D16" s="39">
        <v>0</v>
      </c>
    </row>
    <row r="17" spans="1:4" ht="13.5" customHeight="1">
      <c r="A17" s="46" t="s">
        <v>395</v>
      </c>
      <c r="B17" s="39">
        <v>0</v>
      </c>
      <c r="C17" s="46" t="s">
        <v>396</v>
      </c>
      <c r="D17" s="39">
        <v>0</v>
      </c>
    </row>
    <row r="18" spans="1:4" ht="13.5" customHeight="1">
      <c r="A18" s="46" t="s">
        <v>397</v>
      </c>
      <c r="B18" s="39">
        <v>0</v>
      </c>
      <c r="C18" s="46" t="s">
        <v>398</v>
      </c>
      <c r="D18" s="39">
        <v>0</v>
      </c>
    </row>
    <row r="19" spans="1:4" ht="13.5" customHeight="1">
      <c r="A19" s="46" t="s">
        <v>399</v>
      </c>
      <c r="B19" s="39">
        <v>0</v>
      </c>
      <c r="C19" s="46" t="s">
        <v>400</v>
      </c>
      <c r="D19" s="39">
        <v>0</v>
      </c>
    </row>
    <row r="20" spans="1:4" ht="13.5" customHeight="1">
      <c r="A20" s="46" t="s">
        <v>401</v>
      </c>
      <c r="B20" s="39">
        <v>0</v>
      </c>
      <c r="C20" s="46" t="s">
        <v>402</v>
      </c>
      <c r="D20" s="39">
        <v>0</v>
      </c>
    </row>
    <row r="21" spans="1:4" ht="13.5" customHeight="1">
      <c r="A21" s="46" t="s">
        <v>354</v>
      </c>
      <c r="B21" s="39">
        <v>0</v>
      </c>
      <c r="C21" s="46" t="s">
        <v>359</v>
      </c>
      <c r="D21" s="39">
        <v>0</v>
      </c>
    </row>
    <row r="22" spans="1:4" ht="13.5" customHeight="1">
      <c r="A22" s="46" t="s">
        <v>403</v>
      </c>
      <c r="B22" s="39">
        <v>0</v>
      </c>
      <c r="C22" s="46" t="s">
        <v>404</v>
      </c>
      <c r="D22" s="39">
        <v>0</v>
      </c>
    </row>
    <row r="23" spans="1:4" ht="13.5" customHeight="1">
      <c r="A23" s="46" t="s">
        <v>405</v>
      </c>
      <c r="B23" s="39">
        <v>0</v>
      </c>
      <c r="C23" s="46" t="s">
        <v>406</v>
      </c>
      <c r="D23" s="39">
        <v>0</v>
      </c>
    </row>
    <row r="24" spans="1:4" ht="13.5" customHeight="1">
      <c r="A24" s="46" t="s">
        <v>407</v>
      </c>
      <c r="B24" s="39">
        <v>0</v>
      </c>
      <c r="C24" s="46" t="s">
        <v>408</v>
      </c>
      <c r="D24" s="39">
        <v>0</v>
      </c>
    </row>
    <row r="25" spans="1:4" ht="13.5" customHeight="1">
      <c r="A25" s="46" t="s">
        <v>409</v>
      </c>
      <c r="B25" s="39">
        <v>0</v>
      </c>
      <c r="C25" s="46" t="s">
        <v>410</v>
      </c>
      <c r="D25" s="39">
        <v>0</v>
      </c>
    </row>
    <row r="26" spans="1:4" ht="13.5" customHeight="1">
      <c r="A26" s="46" t="s">
        <v>356</v>
      </c>
      <c r="B26" s="39">
        <v>0</v>
      </c>
      <c r="C26" s="46" t="s">
        <v>411</v>
      </c>
      <c r="D26" s="39">
        <v>0</v>
      </c>
    </row>
    <row r="27" spans="1:4" ht="13.5" customHeight="1">
      <c r="A27" s="46" t="s">
        <v>412</v>
      </c>
      <c r="B27" s="39">
        <v>0</v>
      </c>
      <c r="C27" s="46"/>
      <c r="D27" s="47"/>
    </row>
    <row r="28" spans="1:4" ht="13.5" customHeight="1">
      <c r="A28" s="46" t="s">
        <v>413</v>
      </c>
      <c r="B28" s="39">
        <v>0</v>
      </c>
      <c r="C28" s="46"/>
      <c r="D28" s="42"/>
    </row>
    <row r="29" spans="1:4" ht="13.5" customHeight="1">
      <c r="A29" s="46" t="s">
        <v>414</v>
      </c>
      <c r="B29" s="39">
        <v>0</v>
      </c>
      <c r="C29" s="46"/>
      <c r="D29" s="42"/>
    </row>
    <row r="30" spans="1:4" ht="13.5" customHeight="1">
      <c r="A30" s="46" t="s">
        <v>358</v>
      </c>
      <c r="B30" s="39">
        <v>0</v>
      </c>
      <c r="C30" s="46"/>
      <c r="D30" s="42"/>
    </row>
    <row r="31" spans="1:4" ht="13.5" customHeight="1">
      <c r="A31" s="46" t="s">
        <v>415</v>
      </c>
      <c r="B31" s="39">
        <v>0</v>
      </c>
      <c r="C31" s="46"/>
      <c r="D31" s="39"/>
    </row>
    <row r="32" spans="1:4" ht="13.5" customHeight="1">
      <c r="A32" s="46" t="s">
        <v>416</v>
      </c>
      <c r="B32" s="39">
        <v>0</v>
      </c>
      <c r="C32" s="46"/>
      <c r="D32" s="39"/>
    </row>
    <row r="33" spans="1:4" ht="13.5" customHeight="1">
      <c r="A33" s="46" t="s">
        <v>417</v>
      </c>
      <c r="B33" s="39">
        <v>0</v>
      </c>
      <c r="C33" s="46"/>
      <c r="D33" s="39"/>
    </row>
    <row r="34" spans="1:4" ht="13.5" customHeight="1">
      <c r="A34" s="46" t="s">
        <v>360</v>
      </c>
      <c r="B34" s="39">
        <v>0</v>
      </c>
      <c r="C34" s="46"/>
      <c r="D34" s="39"/>
    </row>
    <row r="35" spans="1:4" ht="13.5" customHeight="1">
      <c r="A35" s="35" t="s">
        <v>362</v>
      </c>
      <c r="B35" s="39">
        <v>0</v>
      </c>
      <c r="C35" s="35" t="s">
        <v>363</v>
      </c>
      <c r="D35" s="39">
        <v>0</v>
      </c>
    </row>
    <row r="36" spans="1:4" ht="13.5" customHeight="1">
      <c r="A36" s="43" t="s">
        <v>371</v>
      </c>
      <c r="B36" s="44"/>
      <c r="C36" s="44"/>
      <c r="D36" s="44"/>
    </row>
    <row r="37" spans="1:4" ht="13.5" customHeight="1"/>
    <row r="38" spans="1:4" ht="13.5" customHeight="1"/>
    <row r="39" spans="1:4" ht="13.5" customHeight="1"/>
    <row r="40" spans="1:4" ht="13.5" customHeight="1"/>
    <row r="41" spans="1:4" ht="13.5" customHeight="1"/>
    <row r="42" spans="1:4" ht="13.5" customHeight="1"/>
    <row r="43" spans="1:4" ht="13.5" customHeight="1"/>
    <row r="44" spans="1:4" ht="13.5" customHeight="1"/>
    <row r="45" spans="1:4" ht="13.5" customHeight="1"/>
  </sheetData>
  <mergeCells count="2">
    <mergeCell ref="A1:D1"/>
    <mergeCell ref="A2:D2"/>
  </mergeCells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26"/>
  <sheetViews>
    <sheetView workbookViewId="0">
      <selection activeCell="C14" sqref="C14"/>
    </sheetView>
  </sheetViews>
  <sheetFormatPr defaultColWidth="9.125" defaultRowHeight="14.25"/>
  <cols>
    <col min="1" max="1" width="27.875" style="45" customWidth="1"/>
    <col min="2" max="2" width="0" style="45" hidden="1" customWidth="1"/>
    <col min="3" max="4" width="11.25" style="45" customWidth="1"/>
    <col min="5" max="5" width="10.75" style="45" customWidth="1"/>
    <col min="6" max="6" width="26" style="45" customWidth="1"/>
    <col min="7" max="7" width="0" style="45" hidden="1" customWidth="1"/>
    <col min="8" max="8" width="11" style="45" customWidth="1"/>
    <col min="9" max="10" width="10.5" style="45" customWidth="1"/>
    <col min="11" max="13" width="0" style="45" hidden="1" customWidth="1"/>
    <col min="14" max="256" width="9.125" style="44"/>
    <col min="257" max="257" width="27.875" style="44" customWidth="1"/>
    <col min="258" max="258" width="0" style="44" hidden="1" customWidth="1"/>
    <col min="259" max="260" width="11.25" style="44" customWidth="1"/>
    <col min="261" max="261" width="10.75" style="44" customWidth="1"/>
    <col min="262" max="262" width="26" style="44" customWidth="1"/>
    <col min="263" max="263" width="0" style="44" hidden="1" customWidth="1"/>
    <col min="264" max="264" width="11" style="44" customWidth="1"/>
    <col min="265" max="266" width="10.5" style="44" customWidth="1"/>
    <col min="267" max="269" width="0" style="44" hidden="1" customWidth="1"/>
    <col min="270" max="512" width="9.125" style="44"/>
    <col min="513" max="513" width="27.875" style="44" customWidth="1"/>
    <col min="514" max="514" width="0" style="44" hidden="1" customWidth="1"/>
    <col min="515" max="516" width="11.25" style="44" customWidth="1"/>
    <col min="517" max="517" width="10.75" style="44" customWidth="1"/>
    <col min="518" max="518" width="26" style="44" customWidth="1"/>
    <col min="519" max="519" width="0" style="44" hidden="1" customWidth="1"/>
    <col min="520" max="520" width="11" style="44" customWidth="1"/>
    <col min="521" max="522" width="10.5" style="44" customWidth="1"/>
    <col min="523" max="525" width="0" style="44" hidden="1" customWidth="1"/>
    <col min="526" max="768" width="9.125" style="44"/>
    <col min="769" max="769" width="27.875" style="44" customWidth="1"/>
    <col min="770" max="770" width="0" style="44" hidden="1" customWidth="1"/>
    <col min="771" max="772" width="11.25" style="44" customWidth="1"/>
    <col min="773" max="773" width="10.75" style="44" customWidth="1"/>
    <col min="774" max="774" width="26" style="44" customWidth="1"/>
    <col min="775" max="775" width="0" style="44" hidden="1" customWidth="1"/>
    <col min="776" max="776" width="11" style="44" customWidth="1"/>
    <col min="777" max="778" width="10.5" style="44" customWidth="1"/>
    <col min="779" max="781" width="0" style="44" hidden="1" customWidth="1"/>
    <col min="782" max="1024" width="9.125" style="44"/>
    <col min="1025" max="1025" width="27.875" style="44" customWidth="1"/>
    <col min="1026" max="1026" width="0" style="44" hidden="1" customWidth="1"/>
    <col min="1027" max="1028" width="11.25" style="44" customWidth="1"/>
    <col min="1029" max="1029" width="10.75" style="44" customWidth="1"/>
    <col min="1030" max="1030" width="26" style="44" customWidth="1"/>
    <col min="1031" max="1031" width="0" style="44" hidden="1" customWidth="1"/>
    <col min="1032" max="1032" width="11" style="44" customWidth="1"/>
    <col min="1033" max="1034" width="10.5" style="44" customWidth="1"/>
    <col min="1035" max="1037" width="0" style="44" hidden="1" customWidth="1"/>
    <col min="1038" max="1280" width="9.125" style="44"/>
    <col min="1281" max="1281" width="27.875" style="44" customWidth="1"/>
    <col min="1282" max="1282" width="0" style="44" hidden="1" customWidth="1"/>
    <col min="1283" max="1284" width="11.25" style="44" customWidth="1"/>
    <col min="1285" max="1285" width="10.75" style="44" customWidth="1"/>
    <col min="1286" max="1286" width="26" style="44" customWidth="1"/>
    <col min="1287" max="1287" width="0" style="44" hidden="1" customWidth="1"/>
    <col min="1288" max="1288" width="11" style="44" customWidth="1"/>
    <col min="1289" max="1290" width="10.5" style="44" customWidth="1"/>
    <col min="1291" max="1293" width="0" style="44" hidden="1" customWidth="1"/>
    <col min="1294" max="1536" width="9.125" style="44"/>
    <col min="1537" max="1537" width="27.875" style="44" customWidth="1"/>
    <col min="1538" max="1538" width="0" style="44" hidden="1" customWidth="1"/>
    <col min="1539" max="1540" width="11.25" style="44" customWidth="1"/>
    <col min="1541" max="1541" width="10.75" style="44" customWidth="1"/>
    <col min="1542" max="1542" width="26" style="44" customWidth="1"/>
    <col min="1543" max="1543" width="0" style="44" hidden="1" customWidth="1"/>
    <col min="1544" max="1544" width="11" style="44" customWidth="1"/>
    <col min="1545" max="1546" width="10.5" style="44" customWidth="1"/>
    <col min="1547" max="1549" width="0" style="44" hidden="1" customWidth="1"/>
    <col min="1550" max="1792" width="9.125" style="44"/>
    <col min="1793" max="1793" width="27.875" style="44" customWidth="1"/>
    <col min="1794" max="1794" width="0" style="44" hidden="1" customWidth="1"/>
    <col min="1795" max="1796" width="11.25" style="44" customWidth="1"/>
    <col min="1797" max="1797" width="10.75" style="44" customWidth="1"/>
    <col min="1798" max="1798" width="26" style="44" customWidth="1"/>
    <col min="1799" max="1799" width="0" style="44" hidden="1" customWidth="1"/>
    <col min="1800" max="1800" width="11" style="44" customWidth="1"/>
    <col min="1801" max="1802" width="10.5" style="44" customWidth="1"/>
    <col min="1803" max="1805" width="0" style="44" hidden="1" customWidth="1"/>
    <col min="1806" max="2048" width="9.125" style="44"/>
    <col min="2049" max="2049" width="27.875" style="44" customWidth="1"/>
    <col min="2050" max="2050" width="0" style="44" hidden="1" customWidth="1"/>
    <col min="2051" max="2052" width="11.25" style="44" customWidth="1"/>
    <col min="2053" max="2053" width="10.75" style="44" customWidth="1"/>
    <col min="2054" max="2054" width="26" style="44" customWidth="1"/>
    <col min="2055" max="2055" width="0" style="44" hidden="1" customWidth="1"/>
    <col min="2056" max="2056" width="11" style="44" customWidth="1"/>
    <col min="2057" max="2058" width="10.5" style="44" customWidth="1"/>
    <col min="2059" max="2061" width="0" style="44" hidden="1" customWidth="1"/>
    <col min="2062" max="2304" width="9.125" style="44"/>
    <col min="2305" max="2305" width="27.875" style="44" customWidth="1"/>
    <col min="2306" max="2306" width="0" style="44" hidden="1" customWidth="1"/>
    <col min="2307" max="2308" width="11.25" style="44" customWidth="1"/>
    <col min="2309" max="2309" width="10.75" style="44" customWidth="1"/>
    <col min="2310" max="2310" width="26" style="44" customWidth="1"/>
    <col min="2311" max="2311" width="0" style="44" hidden="1" customWidth="1"/>
    <col min="2312" max="2312" width="11" style="44" customWidth="1"/>
    <col min="2313" max="2314" width="10.5" style="44" customWidth="1"/>
    <col min="2315" max="2317" width="0" style="44" hidden="1" customWidth="1"/>
    <col min="2318" max="2560" width="9.125" style="44"/>
    <col min="2561" max="2561" width="27.875" style="44" customWidth="1"/>
    <col min="2562" max="2562" width="0" style="44" hidden="1" customWidth="1"/>
    <col min="2563" max="2564" width="11.25" style="44" customWidth="1"/>
    <col min="2565" max="2565" width="10.75" style="44" customWidth="1"/>
    <col min="2566" max="2566" width="26" style="44" customWidth="1"/>
    <col min="2567" max="2567" width="0" style="44" hidden="1" customWidth="1"/>
    <col min="2568" max="2568" width="11" style="44" customWidth="1"/>
    <col min="2569" max="2570" width="10.5" style="44" customWidth="1"/>
    <col min="2571" max="2573" width="0" style="44" hidden="1" customWidth="1"/>
    <col min="2574" max="2816" width="9.125" style="44"/>
    <col min="2817" max="2817" width="27.875" style="44" customWidth="1"/>
    <col min="2818" max="2818" width="0" style="44" hidden="1" customWidth="1"/>
    <col min="2819" max="2820" width="11.25" style="44" customWidth="1"/>
    <col min="2821" max="2821" width="10.75" style="44" customWidth="1"/>
    <col min="2822" max="2822" width="26" style="44" customWidth="1"/>
    <col min="2823" max="2823" width="0" style="44" hidden="1" customWidth="1"/>
    <col min="2824" max="2824" width="11" style="44" customWidth="1"/>
    <col min="2825" max="2826" width="10.5" style="44" customWidth="1"/>
    <col min="2827" max="2829" width="0" style="44" hidden="1" customWidth="1"/>
    <col min="2830" max="3072" width="9.125" style="44"/>
    <col min="3073" max="3073" width="27.875" style="44" customWidth="1"/>
    <col min="3074" max="3074" width="0" style="44" hidden="1" customWidth="1"/>
    <col min="3075" max="3076" width="11.25" style="44" customWidth="1"/>
    <col min="3077" max="3077" width="10.75" style="44" customWidth="1"/>
    <col min="3078" max="3078" width="26" style="44" customWidth="1"/>
    <col min="3079" max="3079" width="0" style="44" hidden="1" customWidth="1"/>
    <col min="3080" max="3080" width="11" style="44" customWidth="1"/>
    <col min="3081" max="3082" width="10.5" style="44" customWidth="1"/>
    <col min="3083" max="3085" width="0" style="44" hidden="1" customWidth="1"/>
    <col min="3086" max="3328" width="9.125" style="44"/>
    <col min="3329" max="3329" width="27.875" style="44" customWidth="1"/>
    <col min="3330" max="3330" width="0" style="44" hidden="1" customWidth="1"/>
    <col min="3331" max="3332" width="11.25" style="44" customWidth="1"/>
    <col min="3333" max="3333" width="10.75" style="44" customWidth="1"/>
    <col min="3334" max="3334" width="26" style="44" customWidth="1"/>
    <col min="3335" max="3335" width="0" style="44" hidden="1" customWidth="1"/>
    <col min="3336" max="3336" width="11" style="44" customWidth="1"/>
    <col min="3337" max="3338" width="10.5" style="44" customWidth="1"/>
    <col min="3339" max="3341" width="0" style="44" hidden="1" customWidth="1"/>
    <col min="3342" max="3584" width="9.125" style="44"/>
    <col min="3585" max="3585" width="27.875" style="44" customWidth="1"/>
    <col min="3586" max="3586" width="0" style="44" hidden="1" customWidth="1"/>
    <col min="3587" max="3588" width="11.25" style="44" customWidth="1"/>
    <col min="3589" max="3589" width="10.75" style="44" customWidth="1"/>
    <col min="3590" max="3590" width="26" style="44" customWidth="1"/>
    <col min="3591" max="3591" width="0" style="44" hidden="1" customWidth="1"/>
    <col min="3592" max="3592" width="11" style="44" customWidth="1"/>
    <col min="3593" max="3594" width="10.5" style="44" customWidth="1"/>
    <col min="3595" max="3597" width="0" style="44" hidden="1" customWidth="1"/>
    <col min="3598" max="3840" width="9.125" style="44"/>
    <col min="3841" max="3841" width="27.875" style="44" customWidth="1"/>
    <col min="3842" max="3842" width="0" style="44" hidden="1" customWidth="1"/>
    <col min="3843" max="3844" width="11.25" style="44" customWidth="1"/>
    <col min="3845" max="3845" width="10.75" style="44" customWidth="1"/>
    <col min="3846" max="3846" width="26" style="44" customWidth="1"/>
    <col min="3847" max="3847" width="0" style="44" hidden="1" customWidth="1"/>
    <col min="3848" max="3848" width="11" style="44" customWidth="1"/>
    <col min="3849" max="3850" width="10.5" style="44" customWidth="1"/>
    <col min="3851" max="3853" width="0" style="44" hidden="1" customWidth="1"/>
    <col min="3854" max="4096" width="9.125" style="44"/>
    <col min="4097" max="4097" width="27.875" style="44" customWidth="1"/>
    <col min="4098" max="4098" width="0" style="44" hidden="1" customWidth="1"/>
    <col min="4099" max="4100" width="11.25" style="44" customWidth="1"/>
    <col min="4101" max="4101" width="10.75" style="44" customWidth="1"/>
    <col min="4102" max="4102" width="26" style="44" customWidth="1"/>
    <col min="4103" max="4103" width="0" style="44" hidden="1" customWidth="1"/>
    <col min="4104" max="4104" width="11" style="44" customWidth="1"/>
    <col min="4105" max="4106" width="10.5" style="44" customWidth="1"/>
    <col min="4107" max="4109" width="0" style="44" hidden="1" customWidth="1"/>
    <col min="4110" max="4352" width="9.125" style="44"/>
    <col min="4353" max="4353" width="27.875" style="44" customWidth="1"/>
    <col min="4354" max="4354" width="0" style="44" hidden="1" customWidth="1"/>
    <col min="4355" max="4356" width="11.25" style="44" customWidth="1"/>
    <col min="4357" max="4357" width="10.75" style="44" customWidth="1"/>
    <col min="4358" max="4358" width="26" style="44" customWidth="1"/>
    <col min="4359" max="4359" width="0" style="44" hidden="1" customWidth="1"/>
    <col min="4360" max="4360" width="11" style="44" customWidth="1"/>
    <col min="4361" max="4362" width="10.5" style="44" customWidth="1"/>
    <col min="4363" max="4365" width="0" style="44" hidden="1" customWidth="1"/>
    <col min="4366" max="4608" width="9.125" style="44"/>
    <col min="4609" max="4609" width="27.875" style="44" customWidth="1"/>
    <col min="4610" max="4610" width="0" style="44" hidden="1" customWidth="1"/>
    <col min="4611" max="4612" width="11.25" style="44" customWidth="1"/>
    <col min="4613" max="4613" width="10.75" style="44" customWidth="1"/>
    <col min="4614" max="4614" width="26" style="44" customWidth="1"/>
    <col min="4615" max="4615" width="0" style="44" hidden="1" customWidth="1"/>
    <col min="4616" max="4616" width="11" style="44" customWidth="1"/>
    <col min="4617" max="4618" width="10.5" style="44" customWidth="1"/>
    <col min="4619" max="4621" width="0" style="44" hidden="1" customWidth="1"/>
    <col min="4622" max="4864" width="9.125" style="44"/>
    <col min="4865" max="4865" width="27.875" style="44" customWidth="1"/>
    <col min="4866" max="4866" width="0" style="44" hidden="1" customWidth="1"/>
    <col min="4867" max="4868" width="11.25" style="44" customWidth="1"/>
    <col min="4869" max="4869" width="10.75" style="44" customWidth="1"/>
    <col min="4870" max="4870" width="26" style="44" customWidth="1"/>
    <col min="4871" max="4871" width="0" style="44" hidden="1" customWidth="1"/>
    <col min="4872" max="4872" width="11" style="44" customWidth="1"/>
    <col min="4873" max="4874" width="10.5" style="44" customWidth="1"/>
    <col min="4875" max="4877" width="0" style="44" hidden="1" customWidth="1"/>
    <col min="4878" max="5120" width="9.125" style="44"/>
    <col min="5121" max="5121" width="27.875" style="44" customWidth="1"/>
    <col min="5122" max="5122" width="0" style="44" hidden="1" customWidth="1"/>
    <col min="5123" max="5124" width="11.25" style="44" customWidth="1"/>
    <col min="5125" max="5125" width="10.75" style="44" customWidth="1"/>
    <col min="5126" max="5126" width="26" style="44" customWidth="1"/>
    <col min="5127" max="5127" width="0" style="44" hidden="1" customWidth="1"/>
    <col min="5128" max="5128" width="11" style="44" customWidth="1"/>
    <col min="5129" max="5130" width="10.5" style="44" customWidth="1"/>
    <col min="5131" max="5133" width="0" style="44" hidden="1" customWidth="1"/>
    <col min="5134" max="5376" width="9.125" style="44"/>
    <col min="5377" max="5377" width="27.875" style="44" customWidth="1"/>
    <col min="5378" max="5378" width="0" style="44" hidden="1" customWidth="1"/>
    <col min="5379" max="5380" width="11.25" style="44" customWidth="1"/>
    <col min="5381" max="5381" width="10.75" style="44" customWidth="1"/>
    <col min="5382" max="5382" width="26" style="44" customWidth="1"/>
    <col min="5383" max="5383" width="0" style="44" hidden="1" customWidth="1"/>
    <col min="5384" max="5384" width="11" style="44" customWidth="1"/>
    <col min="5385" max="5386" width="10.5" style="44" customWidth="1"/>
    <col min="5387" max="5389" width="0" style="44" hidden="1" customWidth="1"/>
    <col min="5390" max="5632" width="9.125" style="44"/>
    <col min="5633" max="5633" width="27.875" style="44" customWidth="1"/>
    <col min="5634" max="5634" width="0" style="44" hidden="1" customWidth="1"/>
    <col min="5635" max="5636" width="11.25" style="44" customWidth="1"/>
    <col min="5637" max="5637" width="10.75" style="44" customWidth="1"/>
    <col min="5638" max="5638" width="26" style="44" customWidth="1"/>
    <col min="5639" max="5639" width="0" style="44" hidden="1" customWidth="1"/>
    <col min="5640" max="5640" width="11" style="44" customWidth="1"/>
    <col min="5641" max="5642" width="10.5" style="44" customWidth="1"/>
    <col min="5643" max="5645" width="0" style="44" hidden="1" customWidth="1"/>
    <col min="5646" max="5888" width="9.125" style="44"/>
    <col min="5889" max="5889" width="27.875" style="44" customWidth="1"/>
    <col min="5890" max="5890" width="0" style="44" hidden="1" customWidth="1"/>
    <col min="5891" max="5892" width="11.25" style="44" customWidth="1"/>
    <col min="5893" max="5893" width="10.75" style="44" customWidth="1"/>
    <col min="5894" max="5894" width="26" style="44" customWidth="1"/>
    <col min="5895" max="5895" width="0" style="44" hidden="1" customWidth="1"/>
    <col min="5896" max="5896" width="11" style="44" customWidth="1"/>
    <col min="5897" max="5898" width="10.5" style="44" customWidth="1"/>
    <col min="5899" max="5901" width="0" style="44" hidden="1" customWidth="1"/>
    <col min="5902" max="6144" width="9.125" style="44"/>
    <col min="6145" max="6145" width="27.875" style="44" customWidth="1"/>
    <col min="6146" max="6146" width="0" style="44" hidden="1" customWidth="1"/>
    <col min="6147" max="6148" width="11.25" style="44" customWidth="1"/>
    <col min="6149" max="6149" width="10.75" style="44" customWidth="1"/>
    <col min="6150" max="6150" width="26" style="44" customWidth="1"/>
    <col min="6151" max="6151" width="0" style="44" hidden="1" customWidth="1"/>
    <col min="6152" max="6152" width="11" style="44" customWidth="1"/>
    <col min="6153" max="6154" width="10.5" style="44" customWidth="1"/>
    <col min="6155" max="6157" width="0" style="44" hidden="1" customWidth="1"/>
    <col min="6158" max="6400" width="9.125" style="44"/>
    <col min="6401" max="6401" width="27.875" style="44" customWidth="1"/>
    <col min="6402" max="6402" width="0" style="44" hidden="1" customWidth="1"/>
    <col min="6403" max="6404" width="11.25" style="44" customWidth="1"/>
    <col min="6405" max="6405" width="10.75" style="44" customWidth="1"/>
    <col min="6406" max="6406" width="26" style="44" customWidth="1"/>
    <col min="6407" max="6407" width="0" style="44" hidden="1" customWidth="1"/>
    <col min="6408" max="6408" width="11" style="44" customWidth="1"/>
    <col min="6409" max="6410" width="10.5" style="44" customWidth="1"/>
    <col min="6411" max="6413" width="0" style="44" hidden="1" customWidth="1"/>
    <col min="6414" max="6656" width="9.125" style="44"/>
    <col min="6657" max="6657" width="27.875" style="44" customWidth="1"/>
    <col min="6658" max="6658" width="0" style="44" hidden="1" customWidth="1"/>
    <col min="6659" max="6660" width="11.25" style="44" customWidth="1"/>
    <col min="6661" max="6661" width="10.75" style="44" customWidth="1"/>
    <col min="6662" max="6662" width="26" style="44" customWidth="1"/>
    <col min="6663" max="6663" width="0" style="44" hidden="1" customWidth="1"/>
    <col min="6664" max="6664" width="11" style="44" customWidth="1"/>
    <col min="6665" max="6666" width="10.5" style="44" customWidth="1"/>
    <col min="6667" max="6669" width="0" style="44" hidden="1" customWidth="1"/>
    <col min="6670" max="6912" width="9.125" style="44"/>
    <col min="6913" max="6913" width="27.875" style="44" customWidth="1"/>
    <col min="6914" max="6914" width="0" style="44" hidden="1" customWidth="1"/>
    <col min="6915" max="6916" width="11.25" style="44" customWidth="1"/>
    <col min="6917" max="6917" width="10.75" style="44" customWidth="1"/>
    <col min="6918" max="6918" width="26" style="44" customWidth="1"/>
    <col min="6919" max="6919" width="0" style="44" hidden="1" customWidth="1"/>
    <col min="6920" max="6920" width="11" style="44" customWidth="1"/>
    <col min="6921" max="6922" width="10.5" style="44" customWidth="1"/>
    <col min="6923" max="6925" width="0" style="44" hidden="1" customWidth="1"/>
    <col min="6926" max="7168" width="9.125" style="44"/>
    <col min="7169" max="7169" width="27.875" style="44" customWidth="1"/>
    <col min="7170" max="7170" width="0" style="44" hidden="1" customWidth="1"/>
    <col min="7171" max="7172" width="11.25" style="44" customWidth="1"/>
    <col min="7173" max="7173" width="10.75" style="44" customWidth="1"/>
    <col min="7174" max="7174" width="26" style="44" customWidth="1"/>
    <col min="7175" max="7175" width="0" style="44" hidden="1" customWidth="1"/>
    <col min="7176" max="7176" width="11" style="44" customWidth="1"/>
    <col min="7177" max="7178" width="10.5" style="44" customWidth="1"/>
    <col min="7179" max="7181" width="0" style="44" hidden="1" customWidth="1"/>
    <col min="7182" max="7424" width="9.125" style="44"/>
    <col min="7425" max="7425" width="27.875" style="44" customWidth="1"/>
    <col min="7426" max="7426" width="0" style="44" hidden="1" customWidth="1"/>
    <col min="7427" max="7428" width="11.25" style="44" customWidth="1"/>
    <col min="7429" max="7429" width="10.75" style="44" customWidth="1"/>
    <col min="7430" max="7430" width="26" style="44" customWidth="1"/>
    <col min="7431" max="7431" width="0" style="44" hidden="1" customWidth="1"/>
    <col min="7432" max="7432" width="11" style="44" customWidth="1"/>
    <col min="7433" max="7434" width="10.5" style="44" customWidth="1"/>
    <col min="7435" max="7437" width="0" style="44" hidden="1" customWidth="1"/>
    <col min="7438" max="7680" width="9.125" style="44"/>
    <col min="7681" max="7681" width="27.875" style="44" customWidth="1"/>
    <col min="7682" max="7682" width="0" style="44" hidden="1" customWidth="1"/>
    <col min="7683" max="7684" width="11.25" style="44" customWidth="1"/>
    <col min="7685" max="7685" width="10.75" style="44" customWidth="1"/>
    <col min="7686" max="7686" width="26" style="44" customWidth="1"/>
    <col min="7687" max="7687" width="0" style="44" hidden="1" customWidth="1"/>
    <col min="7688" max="7688" width="11" style="44" customWidth="1"/>
    <col min="7689" max="7690" width="10.5" style="44" customWidth="1"/>
    <col min="7691" max="7693" width="0" style="44" hidden="1" customWidth="1"/>
    <col min="7694" max="7936" width="9.125" style="44"/>
    <col min="7937" max="7937" width="27.875" style="44" customWidth="1"/>
    <col min="7938" max="7938" width="0" style="44" hidden="1" customWidth="1"/>
    <col min="7939" max="7940" width="11.25" style="44" customWidth="1"/>
    <col min="7941" max="7941" width="10.75" style="44" customWidth="1"/>
    <col min="7942" max="7942" width="26" style="44" customWidth="1"/>
    <col min="7943" max="7943" width="0" style="44" hidden="1" customWidth="1"/>
    <col min="7944" max="7944" width="11" style="44" customWidth="1"/>
    <col min="7945" max="7946" width="10.5" style="44" customWidth="1"/>
    <col min="7947" max="7949" width="0" style="44" hidden="1" customWidth="1"/>
    <col min="7950" max="8192" width="9.125" style="44"/>
    <col min="8193" max="8193" width="27.875" style="44" customWidth="1"/>
    <col min="8194" max="8194" width="0" style="44" hidden="1" customWidth="1"/>
    <col min="8195" max="8196" width="11.25" style="44" customWidth="1"/>
    <col min="8197" max="8197" width="10.75" style="44" customWidth="1"/>
    <col min="8198" max="8198" width="26" style="44" customWidth="1"/>
    <col min="8199" max="8199" width="0" style="44" hidden="1" customWidth="1"/>
    <col min="8200" max="8200" width="11" style="44" customWidth="1"/>
    <col min="8201" max="8202" width="10.5" style="44" customWidth="1"/>
    <col min="8203" max="8205" width="0" style="44" hidden="1" customWidth="1"/>
    <col min="8206" max="8448" width="9.125" style="44"/>
    <col min="8449" max="8449" width="27.875" style="44" customWidth="1"/>
    <col min="8450" max="8450" width="0" style="44" hidden="1" customWidth="1"/>
    <col min="8451" max="8452" width="11.25" style="44" customWidth="1"/>
    <col min="8453" max="8453" width="10.75" style="44" customWidth="1"/>
    <col min="8454" max="8454" width="26" style="44" customWidth="1"/>
    <col min="8455" max="8455" width="0" style="44" hidden="1" customWidth="1"/>
    <col min="8456" max="8456" width="11" style="44" customWidth="1"/>
    <col min="8457" max="8458" width="10.5" style="44" customWidth="1"/>
    <col min="8459" max="8461" width="0" style="44" hidden="1" customWidth="1"/>
    <col min="8462" max="8704" width="9.125" style="44"/>
    <col min="8705" max="8705" width="27.875" style="44" customWidth="1"/>
    <col min="8706" max="8706" width="0" style="44" hidden="1" customWidth="1"/>
    <col min="8707" max="8708" width="11.25" style="44" customWidth="1"/>
    <col min="8709" max="8709" width="10.75" style="44" customWidth="1"/>
    <col min="8710" max="8710" width="26" style="44" customWidth="1"/>
    <col min="8711" max="8711" width="0" style="44" hidden="1" customWidth="1"/>
    <col min="8712" max="8712" width="11" style="44" customWidth="1"/>
    <col min="8713" max="8714" width="10.5" style="44" customWidth="1"/>
    <col min="8715" max="8717" width="0" style="44" hidden="1" customWidth="1"/>
    <col min="8718" max="8960" width="9.125" style="44"/>
    <col min="8961" max="8961" width="27.875" style="44" customWidth="1"/>
    <col min="8962" max="8962" width="0" style="44" hidden="1" customWidth="1"/>
    <col min="8963" max="8964" width="11.25" style="44" customWidth="1"/>
    <col min="8965" max="8965" width="10.75" style="44" customWidth="1"/>
    <col min="8966" max="8966" width="26" style="44" customWidth="1"/>
    <col min="8967" max="8967" width="0" style="44" hidden="1" customWidth="1"/>
    <col min="8968" max="8968" width="11" style="44" customWidth="1"/>
    <col min="8969" max="8970" width="10.5" style="44" customWidth="1"/>
    <col min="8971" max="8973" width="0" style="44" hidden="1" customWidth="1"/>
    <col min="8974" max="9216" width="9.125" style="44"/>
    <col min="9217" max="9217" width="27.875" style="44" customWidth="1"/>
    <col min="9218" max="9218" width="0" style="44" hidden="1" customWidth="1"/>
    <col min="9219" max="9220" width="11.25" style="44" customWidth="1"/>
    <col min="9221" max="9221" width="10.75" style="44" customWidth="1"/>
    <col min="9222" max="9222" width="26" style="44" customWidth="1"/>
    <col min="9223" max="9223" width="0" style="44" hidden="1" customWidth="1"/>
    <col min="9224" max="9224" width="11" style="44" customWidth="1"/>
    <col min="9225" max="9226" width="10.5" style="44" customWidth="1"/>
    <col min="9227" max="9229" width="0" style="44" hidden="1" customWidth="1"/>
    <col min="9230" max="9472" width="9.125" style="44"/>
    <col min="9473" max="9473" width="27.875" style="44" customWidth="1"/>
    <col min="9474" max="9474" width="0" style="44" hidden="1" customWidth="1"/>
    <col min="9475" max="9476" width="11.25" style="44" customWidth="1"/>
    <col min="9477" max="9477" width="10.75" style="44" customWidth="1"/>
    <col min="9478" max="9478" width="26" style="44" customWidth="1"/>
    <col min="9479" max="9479" width="0" style="44" hidden="1" customWidth="1"/>
    <col min="9480" max="9480" width="11" style="44" customWidth="1"/>
    <col min="9481" max="9482" width="10.5" style="44" customWidth="1"/>
    <col min="9483" max="9485" width="0" style="44" hidden="1" customWidth="1"/>
    <col min="9486" max="9728" width="9.125" style="44"/>
    <col min="9729" max="9729" width="27.875" style="44" customWidth="1"/>
    <col min="9730" max="9730" width="0" style="44" hidden="1" customWidth="1"/>
    <col min="9731" max="9732" width="11.25" style="44" customWidth="1"/>
    <col min="9733" max="9733" width="10.75" style="44" customWidth="1"/>
    <col min="9734" max="9734" width="26" style="44" customWidth="1"/>
    <col min="9735" max="9735" width="0" style="44" hidden="1" customWidth="1"/>
    <col min="9736" max="9736" width="11" style="44" customWidth="1"/>
    <col min="9737" max="9738" width="10.5" style="44" customWidth="1"/>
    <col min="9739" max="9741" width="0" style="44" hidden="1" customWidth="1"/>
    <col min="9742" max="9984" width="9.125" style="44"/>
    <col min="9985" max="9985" width="27.875" style="44" customWidth="1"/>
    <col min="9986" max="9986" width="0" style="44" hidden="1" customWidth="1"/>
    <col min="9987" max="9988" width="11.25" style="44" customWidth="1"/>
    <col min="9989" max="9989" width="10.75" style="44" customWidth="1"/>
    <col min="9990" max="9990" width="26" style="44" customWidth="1"/>
    <col min="9991" max="9991" width="0" style="44" hidden="1" customWidth="1"/>
    <col min="9992" max="9992" width="11" style="44" customWidth="1"/>
    <col min="9993" max="9994" width="10.5" style="44" customWidth="1"/>
    <col min="9995" max="9997" width="0" style="44" hidden="1" customWidth="1"/>
    <col min="9998" max="10240" width="9.125" style="44"/>
    <col min="10241" max="10241" width="27.875" style="44" customWidth="1"/>
    <col min="10242" max="10242" width="0" style="44" hidden="1" customWidth="1"/>
    <col min="10243" max="10244" width="11.25" style="44" customWidth="1"/>
    <col min="10245" max="10245" width="10.75" style="44" customWidth="1"/>
    <col min="10246" max="10246" width="26" style="44" customWidth="1"/>
    <col min="10247" max="10247" width="0" style="44" hidden="1" customWidth="1"/>
    <col min="10248" max="10248" width="11" style="44" customWidth="1"/>
    <col min="10249" max="10250" width="10.5" style="44" customWidth="1"/>
    <col min="10251" max="10253" width="0" style="44" hidden="1" customWidth="1"/>
    <col min="10254" max="10496" width="9.125" style="44"/>
    <col min="10497" max="10497" width="27.875" style="44" customWidth="1"/>
    <col min="10498" max="10498" width="0" style="44" hidden="1" customWidth="1"/>
    <col min="10499" max="10500" width="11.25" style="44" customWidth="1"/>
    <col min="10501" max="10501" width="10.75" style="44" customWidth="1"/>
    <col min="10502" max="10502" width="26" style="44" customWidth="1"/>
    <col min="10503" max="10503" width="0" style="44" hidden="1" customWidth="1"/>
    <col min="10504" max="10504" width="11" style="44" customWidth="1"/>
    <col min="10505" max="10506" width="10.5" style="44" customWidth="1"/>
    <col min="10507" max="10509" width="0" style="44" hidden="1" customWidth="1"/>
    <col min="10510" max="10752" width="9.125" style="44"/>
    <col min="10753" max="10753" width="27.875" style="44" customWidth="1"/>
    <col min="10754" max="10754" width="0" style="44" hidden="1" customWidth="1"/>
    <col min="10755" max="10756" width="11.25" style="44" customWidth="1"/>
    <col min="10757" max="10757" width="10.75" style="44" customWidth="1"/>
    <col min="10758" max="10758" width="26" style="44" customWidth="1"/>
    <col min="10759" max="10759" width="0" style="44" hidden="1" customWidth="1"/>
    <col min="10760" max="10760" width="11" style="44" customWidth="1"/>
    <col min="10761" max="10762" width="10.5" style="44" customWidth="1"/>
    <col min="10763" max="10765" width="0" style="44" hidden="1" customWidth="1"/>
    <col min="10766" max="11008" width="9.125" style="44"/>
    <col min="11009" max="11009" width="27.875" style="44" customWidth="1"/>
    <col min="11010" max="11010" width="0" style="44" hidden="1" customWidth="1"/>
    <col min="11011" max="11012" width="11.25" style="44" customWidth="1"/>
    <col min="11013" max="11013" width="10.75" style="44" customWidth="1"/>
    <col min="11014" max="11014" width="26" style="44" customWidth="1"/>
    <col min="11015" max="11015" width="0" style="44" hidden="1" customWidth="1"/>
    <col min="11016" max="11016" width="11" style="44" customWidth="1"/>
    <col min="11017" max="11018" width="10.5" style="44" customWidth="1"/>
    <col min="11019" max="11021" width="0" style="44" hidden="1" customWidth="1"/>
    <col min="11022" max="11264" width="9.125" style="44"/>
    <col min="11265" max="11265" width="27.875" style="44" customWidth="1"/>
    <col min="11266" max="11266" width="0" style="44" hidden="1" customWidth="1"/>
    <col min="11267" max="11268" width="11.25" style="44" customWidth="1"/>
    <col min="11269" max="11269" width="10.75" style="44" customWidth="1"/>
    <col min="11270" max="11270" width="26" style="44" customWidth="1"/>
    <col min="11271" max="11271" width="0" style="44" hidden="1" customWidth="1"/>
    <col min="11272" max="11272" width="11" style="44" customWidth="1"/>
    <col min="11273" max="11274" width="10.5" style="44" customWidth="1"/>
    <col min="11275" max="11277" width="0" style="44" hidden="1" customWidth="1"/>
    <col min="11278" max="11520" width="9.125" style="44"/>
    <col min="11521" max="11521" width="27.875" style="44" customWidth="1"/>
    <col min="11522" max="11522" width="0" style="44" hidden="1" customWidth="1"/>
    <col min="11523" max="11524" width="11.25" style="44" customWidth="1"/>
    <col min="11525" max="11525" width="10.75" style="44" customWidth="1"/>
    <col min="11526" max="11526" width="26" style="44" customWidth="1"/>
    <col min="11527" max="11527" width="0" style="44" hidden="1" customWidth="1"/>
    <col min="11528" max="11528" width="11" style="44" customWidth="1"/>
    <col min="11529" max="11530" width="10.5" style="44" customWidth="1"/>
    <col min="11531" max="11533" width="0" style="44" hidden="1" customWidth="1"/>
    <col min="11534" max="11776" width="9.125" style="44"/>
    <col min="11777" max="11777" width="27.875" style="44" customWidth="1"/>
    <col min="11778" max="11778" width="0" style="44" hidden="1" customWidth="1"/>
    <col min="11779" max="11780" width="11.25" style="44" customWidth="1"/>
    <col min="11781" max="11781" width="10.75" style="44" customWidth="1"/>
    <col min="11782" max="11782" width="26" style="44" customWidth="1"/>
    <col min="11783" max="11783" width="0" style="44" hidden="1" customWidth="1"/>
    <col min="11784" max="11784" width="11" style="44" customWidth="1"/>
    <col min="11785" max="11786" width="10.5" style="44" customWidth="1"/>
    <col min="11787" max="11789" width="0" style="44" hidden="1" customWidth="1"/>
    <col min="11790" max="12032" width="9.125" style="44"/>
    <col min="12033" max="12033" width="27.875" style="44" customWidth="1"/>
    <col min="12034" max="12034" width="0" style="44" hidden="1" customWidth="1"/>
    <col min="12035" max="12036" width="11.25" style="44" customWidth="1"/>
    <col min="12037" max="12037" width="10.75" style="44" customWidth="1"/>
    <col min="12038" max="12038" width="26" style="44" customWidth="1"/>
    <col min="12039" max="12039" width="0" style="44" hidden="1" customWidth="1"/>
    <col min="12040" max="12040" width="11" style="44" customWidth="1"/>
    <col min="12041" max="12042" width="10.5" style="44" customWidth="1"/>
    <col min="12043" max="12045" width="0" style="44" hidden="1" customWidth="1"/>
    <col min="12046" max="12288" width="9.125" style="44"/>
    <col min="12289" max="12289" width="27.875" style="44" customWidth="1"/>
    <col min="12290" max="12290" width="0" style="44" hidden="1" customWidth="1"/>
    <col min="12291" max="12292" width="11.25" style="44" customWidth="1"/>
    <col min="12293" max="12293" width="10.75" style="44" customWidth="1"/>
    <col min="12294" max="12294" width="26" style="44" customWidth="1"/>
    <col min="12295" max="12295" width="0" style="44" hidden="1" customWidth="1"/>
    <col min="12296" max="12296" width="11" style="44" customWidth="1"/>
    <col min="12297" max="12298" width="10.5" style="44" customWidth="1"/>
    <col min="12299" max="12301" width="0" style="44" hidden="1" customWidth="1"/>
    <col min="12302" max="12544" width="9.125" style="44"/>
    <col min="12545" max="12545" width="27.875" style="44" customWidth="1"/>
    <col min="12546" max="12546" width="0" style="44" hidden="1" customWidth="1"/>
    <col min="12547" max="12548" width="11.25" style="44" customWidth="1"/>
    <col min="12549" max="12549" width="10.75" style="44" customWidth="1"/>
    <col min="12550" max="12550" width="26" style="44" customWidth="1"/>
    <col min="12551" max="12551" width="0" style="44" hidden="1" customWidth="1"/>
    <col min="12552" max="12552" width="11" style="44" customWidth="1"/>
    <col min="12553" max="12554" width="10.5" style="44" customWidth="1"/>
    <col min="12555" max="12557" width="0" style="44" hidden="1" customWidth="1"/>
    <col min="12558" max="12800" width="9.125" style="44"/>
    <col min="12801" max="12801" width="27.875" style="44" customWidth="1"/>
    <col min="12802" max="12802" width="0" style="44" hidden="1" customWidth="1"/>
    <col min="12803" max="12804" width="11.25" style="44" customWidth="1"/>
    <col min="12805" max="12805" width="10.75" style="44" customWidth="1"/>
    <col min="12806" max="12806" width="26" style="44" customWidth="1"/>
    <col min="12807" max="12807" width="0" style="44" hidden="1" customWidth="1"/>
    <col min="12808" max="12808" width="11" style="44" customWidth="1"/>
    <col min="12809" max="12810" width="10.5" style="44" customWidth="1"/>
    <col min="12811" max="12813" width="0" style="44" hidden="1" customWidth="1"/>
    <col min="12814" max="13056" width="9.125" style="44"/>
    <col min="13057" max="13057" width="27.875" style="44" customWidth="1"/>
    <col min="13058" max="13058" width="0" style="44" hidden="1" customWidth="1"/>
    <col min="13059" max="13060" width="11.25" style="44" customWidth="1"/>
    <col min="13061" max="13061" width="10.75" style="44" customWidth="1"/>
    <col min="13062" max="13062" width="26" style="44" customWidth="1"/>
    <col min="13063" max="13063" width="0" style="44" hidden="1" customWidth="1"/>
    <col min="13064" max="13064" width="11" style="44" customWidth="1"/>
    <col min="13065" max="13066" width="10.5" style="44" customWidth="1"/>
    <col min="13067" max="13069" width="0" style="44" hidden="1" customWidth="1"/>
    <col min="13070" max="13312" width="9.125" style="44"/>
    <col min="13313" max="13313" width="27.875" style="44" customWidth="1"/>
    <col min="13314" max="13314" width="0" style="44" hidden="1" customWidth="1"/>
    <col min="13315" max="13316" width="11.25" style="44" customWidth="1"/>
    <col min="13317" max="13317" width="10.75" style="44" customWidth="1"/>
    <col min="13318" max="13318" width="26" style="44" customWidth="1"/>
    <col min="13319" max="13319" width="0" style="44" hidden="1" customWidth="1"/>
    <col min="13320" max="13320" width="11" style="44" customWidth="1"/>
    <col min="13321" max="13322" width="10.5" style="44" customWidth="1"/>
    <col min="13323" max="13325" width="0" style="44" hidden="1" customWidth="1"/>
    <col min="13326" max="13568" width="9.125" style="44"/>
    <col min="13569" max="13569" width="27.875" style="44" customWidth="1"/>
    <col min="13570" max="13570" width="0" style="44" hidden="1" customWidth="1"/>
    <col min="13571" max="13572" width="11.25" style="44" customWidth="1"/>
    <col min="13573" max="13573" width="10.75" style="44" customWidth="1"/>
    <col min="13574" max="13574" width="26" style="44" customWidth="1"/>
    <col min="13575" max="13575" width="0" style="44" hidden="1" customWidth="1"/>
    <col min="13576" max="13576" width="11" style="44" customWidth="1"/>
    <col min="13577" max="13578" width="10.5" style="44" customWidth="1"/>
    <col min="13579" max="13581" width="0" style="44" hidden="1" customWidth="1"/>
    <col min="13582" max="13824" width="9.125" style="44"/>
    <col min="13825" max="13825" width="27.875" style="44" customWidth="1"/>
    <col min="13826" max="13826" width="0" style="44" hidden="1" customWidth="1"/>
    <col min="13827" max="13828" width="11.25" style="44" customWidth="1"/>
    <col min="13829" max="13829" width="10.75" style="44" customWidth="1"/>
    <col min="13830" max="13830" width="26" style="44" customWidth="1"/>
    <col min="13831" max="13831" width="0" style="44" hidden="1" customWidth="1"/>
    <col min="13832" max="13832" width="11" style="44" customWidth="1"/>
    <col min="13833" max="13834" width="10.5" style="44" customWidth="1"/>
    <col min="13835" max="13837" width="0" style="44" hidden="1" customWidth="1"/>
    <col min="13838" max="14080" width="9.125" style="44"/>
    <col min="14081" max="14081" width="27.875" style="44" customWidth="1"/>
    <col min="14082" max="14082" width="0" style="44" hidden="1" customWidth="1"/>
    <col min="14083" max="14084" width="11.25" style="44" customWidth="1"/>
    <col min="14085" max="14085" width="10.75" style="44" customWidth="1"/>
    <col min="14086" max="14086" width="26" style="44" customWidth="1"/>
    <col min="14087" max="14087" width="0" style="44" hidden="1" customWidth="1"/>
    <col min="14088" max="14088" width="11" style="44" customWidth="1"/>
    <col min="14089" max="14090" width="10.5" style="44" customWidth="1"/>
    <col min="14091" max="14093" width="0" style="44" hidden="1" customWidth="1"/>
    <col min="14094" max="14336" width="9.125" style="44"/>
    <col min="14337" max="14337" width="27.875" style="44" customWidth="1"/>
    <col min="14338" max="14338" width="0" style="44" hidden="1" customWidth="1"/>
    <col min="14339" max="14340" width="11.25" style="44" customWidth="1"/>
    <col min="14341" max="14341" width="10.75" style="44" customWidth="1"/>
    <col min="14342" max="14342" width="26" style="44" customWidth="1"/>
    <col min="14343" max="14343" width="0" style="44" hidden="1" customWidth="1"/>
    <col min="14344" max="14344" width="11" style="44" customWidth="1"/>
    <col min="14345" max="14346" width="10.5" style="44" customWidth="1"/>
    <col min="14347" max="14349" width="0" style="44" hidden="1" customWidth="1"/>
    <col min="14350" max="14592" width="9.125" style="44"/>
    <col min="14593" max="14593" width="27.875" style="44" customWidth="1"/>
    <col min="14594" max="14594" width="0" style="44" hidden="1" customWidth="1"/>
    <col min="14595" max="14596" width="11.25" style="44" customWidth="1"/>
    <col min="14597" max="14597" width="10.75" style="44" customWidth="1"/>
    <col min="14598" max="14598" width="26" style="44" customWidth="1"/>
    <col min="14599" max="14599" width="0" style="44" hidden="1" customWidth="1"/>
    <col min="14600" max="14600" width="11" style="44" customWidth="1"/>
    <col min="14601" max="14602" width="10.5" style="44" customWidth="1"/>
    <col min="14603" max="14605" width="0" style="44" hidden="1" customWidth="1"/>
    <col min="14606" max="14848" width="9.125" style="44"/>
    <col min="14849" max="14849" width="27.875" style="44" customWidth="1"/>
    <col min="14850" max="14850" width="0" style="44" hidden="1" customWidth="1"/>
    <col min="14851" max="14852" width="11.25" style="44" customWidth="1"/>
    <col min="14853" max="14853" width="10.75" style="44" customWidth="1"/>
    <col min="14854" max="14854" width="26" style="44" customWidth="1"/>
    <col min="14855" max="14855" width="0" style="44" hidden="1" customWidth="1"/>
    <col min="14856" max="14856" width="11" style="44" customWidth="1"/>
    <col min="14857" max="14858" width="10.5" style="44" customWidth="1"/>
    <col min="14859" max="14861" width="0" style="44" hidden="1" customWidth="1"/>
    <col min="14862" max="15104" width="9.125" style="44"/>
    <col min="15105" max="15105" width="27.875" style="44" customWidth="1"/>
    <col min="15106" max="15106" width="0" style="44" hidden="1" customWidth="1"/>
    <col min="15107" max="15108" width="11.25" style="44" customWidth="1"/>
    <col min="15109" max="15109" width="10.75" style="44" customWidth="1"/>
    <col min="15110" max="15110" width="26" style="44" customWidth="1"/>
    <col min="15111" max="15111" width="0" style="44" hidden="1" customWidth="1"/>
    <col min="15112" max="15112" width="11" style="44" customWidth="1"/>
    <col min="15113" max="15114" width="10.5" style="44" customWidth="1"/>
    <col min="15115" max="15117" width="0" style="44" hidden="1" customWidth="1"/>
    <col min="15118" max="15360" width="9.125" style="44"/>
    <col min="15361" max="15361" width="27.875" style="44" customWidth="1"/>
    <col min="15362" max="15362" width="0" style="44" hidden="1" customWidth="1"/>
    <col min="15363" max="15364" width="11.25" style="44" customWidth="1"/>
    <col min="15365" max="15365" width="10.75" style="44" customWidth="1"/>
    <col min="15366" max="15366" width="26" style="44" customWidth="1"/>
    <col min="15367" max="15367" width="0" style="44" hidden="1" customWidth="1"/>
    <col min="15368" max="15368" width="11" style="44" customWidth="1"/>
    <col min="15369" max="15370" width="10.5" style="44" customWidth="1"/>
    <col min="15371" max="15373" width="0" style="44" hidden="1" customWidth="1"/>
    <col min="15374" max="15616" width="9.125" style="44"/>
    <col min="15617" max="15617" width="27.875" style="44" customWidth="1"/>
    <col min="15618" max="15618" width="0" style="44" hidden="1" customWidth="1"/>
    <col min="15619" max="15620" width="11.25" style="44" customWidth="1"/>
    <col min="15621" max="15621" width="10.75" style="44" customWidth="1"/>
    <col min="15622" max="15622" width="26" style="44" customWidth="1"/>
    <col min="15623" max="15623" width="0" style="44" hidden="1" customWidth="1"/>
    <col min="15624" max="15624" width="11" style="44" customWidth="1"/>
    <col min="15625" max="15626" width="10.5" style="44" customWidth="1"/>
    <col min="15627" max="15629" width="0" style="44" hidden="1" customWidth="1"/>
    <col min="15630" max="15872" width="9.125" style="44"/>
    <col min="15873" max="15873" width="27.875" style="44" customWidth="1"/>
    <col min="15874" max="15874" width="0" style="44" hidden="1" customWidth="1"/>
    <col min="15875" max="15876" width="11.25" style="44" customWidth="1"/>
    <col min="15877" max="15877" width="10.75" style="44" customWidth="1"/>
    <col min="15878" max="15878" width="26" style="44" customWidth="1"/>
    <col min="15879" max="15879" width="0" style="44" hidden="1" customWidth="1"/>
    <col min="15880" max="15880" width="11" style="44" customWidth="1"/>
    <col min="15881" max="15882" width="10.5" style="44" customWidth="1"/>
    <col min="15883" max="15885" width="0" style="44" hidden="1" customWidth="1"/>
    <col min="15886" max="16128" width="9.125" style="44"/>
    <col min="16129" max="16129" width="27.875" style="44" customWidth="1"/>
    <col min="16130" max="16130" width="0" style="44" hidden="1" customWidth="1"/>
    <col min="16131" max="16132" width="11.25" style="44" customWidth="1"/>
    <col min="16133" max="16133" width="10.75" style="44" customWidth="1"/>
    <col min="16134" max="16134" width="26" style="44" customWidth="1"/>
    <col min="16135" max="16135" width="0" style="44" hidden="1" customWidth="1"/>
    <col min="16136" max="16136" width="11" style="44" customWidth="1"/>
    <col min="16137" max="16138" width="10.5" style="44" customWidth="1"/>
    <col min="16139" max="16141" width="0" style="44" hidden="1" customWidth="1"/>
    <col min="16142" max="16384" width="9.125" style="44"/>
  </cols>
  <sheetData>
    <row r="1" spans="1:13" s="34" customFormat="1" ht="38.25" customHeight="1">
      <c r="A1" s="89" t="s">
        <v>806</v>
      </c>
      <c r="B1" s="89"/>
      <c r="C1" s="89"/>
      <c r="D1" s="89"/>
      <c r="E1" s="89"/>
      <c r="F1" s="89"/>
      <c r="G1" s="89"/>
      <c r="H1" s="89"/>
      <c r="I1" s="89"/>
      <c r="J1" s="89"/>
    </row>
    <row r="2" spans="1:13" s="34" customFormat="1" ht="9" customHeight="1">
      <c r="A2" s="90"/>
      <c r="B2" s="90"/>
      <c r="C2" s="90"/>
      <c r="D2" s="90"/>
      <c r="E2" s="90"/>
      <c r="F2" s="90"/>
      <c r="G2" s="90"/>
      <c r="H2" s="90"/>
      <c r="I2" s="90"/>
      <c r="J2" s="90"/>
    </row>
    <row r="3" spans="1:13" s="34" customFormat="1" ht="21.75" customHeight="1">
      <c r="A3" s="90" t="s">
        <v>283</v>
      </c>
      <c r="B3" s="90"/>
      <c r="C3" s="90"/>
      <c r="D3" s="90"/>
      <c r="E3" s="90"/>
      <c r="F3" s="90"/>
      <c r="G3" s="90"/>
      <c r="H3" s="90"/>
      <c r="I3" s="90"/>
      <c r="J3" s="90"/>
    </row>
    <row r="4" spans="1:13" s="34" customFormat="1" ht="17.100000000000001" customHeight="1">
      <c r="A4" s="35" t="s">
        <v>87</v>
      </c>
      <c r="B4" s="35" t="s">
        <v>347</v>
      </c>
      <c r="C4" s="35" t="s">
        <v>326</v>
      </c>
      <c r="D4" s="35" t="s">
        <v>348</v>
      </c>
      <c r="E4" s="35" t="s">
        <v>88</v>
      </c>
      <c r="F4" s="35" t="s">
        <v>87</v>
      </c>
      <c r="G4" s="35" t="s">
        <v>347</v>
      </c>
      <c r="H4" s="35" t="s">
        <v>326</v>
      </c>
      <c r="I4" s="35" t="s">
        <v>348</v>
      </c>
      <c r="J4" s="35" t="s">
        <v>88</v>
      </c>
      <c r="K4" s="36" t="s">
        <v>349</v>
      </c>
      <c r="L4" s="37" t="s">
        <v>350</v>
      </c>
      <c r="M4" s="37" t="s">
        <v>351</v>
      </c>
    </row>
    <row r="5" spans="1:13" s="34" customFormat="1" ht="17.100000000000001" customHeight="1">
      <c r="A5" s="38" t="s">
        <v>352</v>
      </c>
      <c r="B5" s="39"/>
      <c r="C5" s="39">
        <v>0</v>
      </c>
      <c r="D5" s="39">
        <v>0</v>
      </c>
      <c r="E5" s="39">
        <v>0</v>
      </c>
      <c r="F5" s="38" t="s">
        <v>353</v>
      </c>
      <c r="G5" s="39"/>
      <c r="H5" s="39">
        <v>0</v>
      </c>
      <c r="I5" s="39">
        <v>0</v>
      </c>
      <c r="J5" s="39">
        <v>0</v>
      </c>
      <c r="K5" s="40">
        <v>0</v>
      </c>
      <c r="L5" s="41">
        <v>0</v>
      </c>
      <c r="M5" s="41">
        <v>0</v>
      </c>
    </row>
    <row r="6" spans="1:13" s="34" customFormat="1" ht="17.100000000000001" customHeight="1">
      <c r="A6" s="38" t="s">
        <v>354</v>
      </c>
      <c r="B6" s="39"/>
      <c r="C6" s="39">
        <v>0</v>
      </c>
      <c r="D6" s="39">
        <v>0</v>
      </c>
      <c r="E6" s="39">
        <v>0</v>
      </c>
      <c r="F6" s="38" t="s">
        <v>355</v>
      </c>
      <c r="G6" s="39"/>
      <c r="H6" s="39">
        <v>0</v>
      </c>
      <c r="I6" s="39">
        <v>0</v>
      </c>
      <c r="J6" s="39">
        <v>0</v>
      </c>
      <c r="K6" s="40">
        <v>0</v>
      </c>
      <c r="L6" s="41">
        <v>0</v>
      </c>
      <c r="M6" s="41">
        <v>56048</v>
      </c>
    </row>
    <row r="7" spans="1:13" s="34" customFormat="1" ht="17.100000000000001" customHeight="1">
      <c r="A7" s="38" t="s">
        <v>356</v>
      </c>
      <c r="B7" s="39"/>
      <c r="C7" s="39">
        <v>0</v>
      </c>
      <c r="D7" s="39">
        <v>0</v>
      </c>
      <c r="E7" s="39">
        <v>0</v>
      </c>
      <c r="F7" s="38" t="s">
        <v>357</v>
      </c>
      <c r="G7" s="39"/>
      <c r="H7" s="39">
        <v>0</v>
      </c>
      <c r="I7" s="39">
        <v>0</v>
      </c>
      <c r="J7" s="39">
        <v>0</v>
      </c>
      <c r="K7" s="40"/>
      <c r="L7" s="41"/>
      <c r="M7" s="41"/>
    </row>
    <row r="8" spans="1:13" s="34" customFormat="1" ht="17.850000000000001" customHeight="1">
      <c r="A8" s="38" t="s">
        <v>358</v>
      </c>
      <c r="B8" s="39"/>
      <c r="C8" s="39">
        <v>0</v>
      </c>
      <c r="D8" s="39">
        <v>0</v>
      </c>
      <c r="E8" s="39">
        <v>0</v>
      </c>
      <c r="F8" s="38" t="s">
        <v>359</v>
      </c>
      <c r="G8" s="39"/>
      <c r="H8" s="39">
        <v>0</v>
      </c>
      <c r="I8" s="39">
        <v>0</v>
      </c>
      <c r="J8" s="39">
        <v>0</v>
      </c>
      <c r="K8" s="40">
        <v>0</v>
      </c>
      <c r="L8" s="41">
        <v>0</v>
      </c>
      <c r="M8" s="41"/>
    </row>
    <row r="9" spans="1:13" s="34" customFormat="1" ht="17.100000000000001" customHeight="1">
      <c r="A9" s="38" t="s">
        <v>360</v>
      </c>
      <c r="B9" s="39"/>
      <c r="C9" s="39">
        <v>0</v>
      </c>
      <c r="D9" s="39">
        <v>0</v>
      </c>
      <c r="E9" s="39">
        <v>0</v>
      </c>
      <c r="F9" s="38" t="s">
        <v>361</v>
      </c>
      <c r="G9" s="39"/>
      <c r="H9" s="39">
        <v>0</v>
      </c>
      <c r="I9" s="39">
        <v>0</v>
      </c>
      <c r="J9" s="39">
        <v>0</v>
      </c>
      <c r="K9" s="40">
        <v>0</v>
      </c>
      <c r="L9" s="41">
        <v>0</v>
      </c>
      <c r="M9" s="41"/>
    </row>
    <row r="10" spans="1:13" s="34" customFormat="1" ht="17.100000000000001" customHeight="1">
      <c r="A10" s="35" t="s">
        <v>362</v>
      </c>
      <c r="B10" s="38"/>
      <c r="C10" s="39">
        <v>0</v>
      </c>
      <c r="D10" s="39">
        <v>0</v>
      </c>
      <c r="E10" s="39">
        <v>0</v>
      </c>
      <c r="F10" s="35" t="s">
        <v>363</v>
      </c>
      <c r="G10" s="39"/>
      <c r="H10" s="39">
        <v>0</v>
      </c>
      <c r="I10" s="39">
        <v>0</v>
      </c>
      <c r="J10" s="39">
        <v>0</v>
      </c>
      <c r="K10" s="40">
        <v>0</v>
      </c>
      <c r="L10" s="41">
        <v>0</v>
      </c>
      <c r="M10" s="41"/>
    </row>
    <row r="11" spans="1:13" s="34" customFormat="1" ht="17.100000000000001" customHeight="1">
      <c r="A11" s="38" t="s">
        <v>364</v>
      </c>
      <c r="B11" s="38"/>
      <c r="C11" s="39"/>
      <c r="D11" s="39"/>
      <c r="E11" s="39">
        <v>0</v>
      </c>
      <c r="F11" s="38"/>
      <c r="G11" s="39"/>
      <c r="H11" s="39"/>
      <c r="I11" s="39"/>
      <c r="J11" s="39"/>
      <c r="K11" s="40">
        <v>0</v>
      </c>
      <c r="L11" s="41">
        <v>0</v>
      </c>
      <c r="M11" s="41"/>
    </row>
    <row r="12" spans="1:13" s="34" customFormat="1" ht="17.100000000000001" customHeight="1">
      <c r="A12" s="38" t="s">
        <v>365</v>
      </c>
      <c r="B12" s="38"/>
      <c r="C12" s="39"/>
      <c r="D12" s="39"/>
      <c r="E12" s="39">
        <v>0</v>
      </c>
      <c r="F12" s="38"/>
      <c r="G12" s="39"/>
      <c r="H12" s="39"/>
      <c r="I12" s="39"/>
      <c r="J12" s="39"/>
      <c r="K12" s="40">
        <v>0</v>
      </c>
      <c r="L12" s="41">
        <v>0</v>
      </c>
      <c r="M12" s="41"/>
    </row>
    <row r="13" spans="1:13" s="34" customFormat="1" ht="17.100000000000001" customHeight="1">
      <c r="A13" s="38" t="s">
        <v>366</v>
      </c>
      <c r="B13" s="38"/>
      <c r="C13" s="39"/>
      <c r="D13" s="39"/>
      <c r="E13" s="39">
        <v>0</v>
      </c>
      <c r="F13" s="38"/>
      <c r="G13" s="39"/>
      <c r="H13" s="39"/>
      <c r="I13" s="39"/>
      <c r="J13" s="39"/>
      <c r="K13" s="40">
        <v>0</v>
      </c>
      <c r="L13" s="41">
        <v>0</v>
      </c>
      <c r="M13" s="41"/>
    </row>
    <row r="14" spans="1:13" s="34" customFormat="1" ht="17.100000000000001" customHeight="1">
      <c r="A14" s="38"/>
      <c r="B14" s="38"/>
      <c r="C14" s="39"/>
      <c r="D14" s="39"/>
      <c r="E14" s="39"/>
      <c r="F14" s="38" t="s">
        <v>367</v>
      </c>
      <c r="G14" s="39"/>
      <c r="H14" s="39"/>
      <c r="I14" s="39"/>
      <c r="J14" s="39">
        <v>0</v>
      </c>
      <c r="K14" s="40">
        <v>0</v>
      </c>
      <c r="L14" s="41">
        <v>0</v>
      </c>
      <c r="M14" s="41"/>
    </row>
    <row r="15" spans="1:13" s="34" customFormat="1" ht="17.25" customHeight="1">
      <c r="A15" s="38"/>
      <c r="B15" s="38"/>
      <c r="C15" s="39"/>
      <c r="D15" s="39"/>
      <c r="E15" s="39"/>
      <c r="F15" s="38" t="s">
        <v>368</v>
      </c>
      <c r="G15" s="39"/>
      <c r="H15" s="39"/>
      <c r="I15" s="39"/>
      <c r="J15" s="39">
        <v>0</v>
      </c>
      <c r="K15" s="40">
        <v>0</v>
      </c>
      <c r="L15" s="41">
        <v>0</v>
      </c>
      <c r="M15" s="41"/>
    </row>
    <row r="16" spans="1:13" s="34" customFormat="1" ht="17.100000000000001" customHeight="1">
      <c r="A16" s="35"/>
      <c r="B16" s="39"/>
      <c r="C16" s="39"/>
      <c r="D16" s="39"/>
      <c r="E16" s="39"/>
      <c r="F16" s="35"/>
      <c r="G16" s="39"/>
      <c r="H16" s="42"/>
      <c r="I16" s="39"/>
      <c r="J16" s="39"/>
      <c r="K16" s="40">
        <v>0</v>
      </c>
      <c r="L16" s="41">
        <v>0</v>
      </c>
      <c r="M16" s="41"/>
    </row>
    <row r="17" spans="1:13" s="34" customFormat="1" ht="17.100000000000001" customHeight="1">
      <c r="A17" s="38"/>
      <c r="B17" s="38"/>
      <c r="C17" s="39"/>
      <c r="D17" s="42"/>
      <c r="E17" s="39"/>
      <c r="F17" s="38"/>
      <c r="G17" s="38"/>
      <c r="H17" s="39"/>
      <c r="I17" s="39"/>
      <c r="J17" s="39"/>
      <c r="K17" s="40">
        <v>0</v>
      </c>
      <c r="L17" s="41">
        <v>0</v>
      </c>
      <c r="M17" s="41"/>
    </row>
    <row r="18" spans="1:13" s="34" customFormat="1" ht="17.100000000000001" customHeight="1">
      <c r="A18" s="38"/>
      <c r="B18" s="38"/>
      <c r="C18" s="39"/>
      <c r="D18" s="42"/>
      <c r="E18" s="39"/>
      <c r="F18" s="38"/>
      <c r="G18" s="38"/>
      <c r="H18" s="39"/>
      <c r="I18" s="39"/>
      <c r="J18" s="39"/>
      <c r="K18" s="40">
        <v>0</v>
      </c>
      <c r="L18" s="41">
        <v>0</v>
      </c>
      <c r="M18" s="41"/>
    </row>
    <row r="19" spans="1:13" s="34" customFormat="1" ht="17.25" customHeight="1">
      <c r="A19" s="38"/>
      <c r="B19" s="38"/>
      <c r="C19" s="39"/>
      <c r="D19" s="39"/>
      <c r="E19" s="39"/>
      <c r="F19" s="38"/>
      <c r="G19" s="38"/>
      <c r="H19" s="39"/>
      <c r="I19" s="39"/>
      <c r="J19" s="39"/>
      <c r="K19" s="40"/>
      <c r="L19" s="41"/>
      <c r="M19" s="41"/>
    </row>
    <row r="20" spans="1:13" s="34" customFormat="1" ht="17.25" customHeight="1">
      <c r="A20" s="38"/>
      <c r="B20" s="38"/>
      <c r="C20" s="39"/>
      <c r="D20" s="39"/>
      <c r="E20" s="39"/>
      <c r="F20" s="38"/>
      <c r="G20" s="38"/>
      <c r="H20" s="39"/>
      <c r="I20" s="39"/>
      <c r="J20" s="39"/>
      <c r="K20" s="40"/>
      <c r="L20" s="41"/>
      <c r="M20" s="41"/>
    </row>
    <row r="21" spans="1:13" s="34" customFormat="1" ht="17.100000000000001" customHeight="1">
      <c r="A21" s="38"/>
      <c r="B21" s="38"/>
      <c r="C21" s="39"/>
      <c r="D21" s="39"/>
      <c r="E21" s="39"/>
      <c r="F21" s="38"/>
      <c r="G21" s="38"/>
      <c r="H21" s="39"/>
      <c r="I21" s="39"/>
      <c r="J21" s="39"/>
      <c r="K21" s="40"/>
      <c r="L21" s="41"/>
      <c r="M21" s="41"/>
    </row>
    <row r="22" spans="1:13" s="34" customFormat="1" ht="17.100000000000001" customHeight="1">
      <c r="A22" s="38"/>
      <c r="B22" s="38"/>
      <c r="C22" s="39"/>
      <c r="D22" s="39"/>
      <c r="E22" s="39"/>
      <c r="F22" s="38"/>
      <c r="G22" s="38"/>
      <c r="H22" s="39"/>
      <c r="I22" s="39"/>
      <c r="J22" s="39"/>
      <c r="K22" s="40"/>
      <c r="L22" s="41"/>
      <c r="M22" s="41"/>
    </row>
    <row r="23" spans="1:13" s="34" customFormat="1" ht="17.100000000000001" customHeight="1">
      <c r="A23" s="38"/>
      <c r="B23" s="38"/>
      <c r="C23" s="39"/>
      <c r="D23" s="39"/>
      <c r="E23" s="39"/>
      <c r="F23" s="38"/>
      <c r="G23" s="38"/>
      <c r="H23" s="39"/>
      <c r="I23" s="39"/>
      <c r="J23" s="39"/>
      <c r="K23" s="40"/>
      <c r="L23" s="41"/>
      <c r="M23" s="41"/>
    </row>
    <row r="24" spans="1:13" s="34" customFormat="1" ht="17.100000000000001" customHeight="1">
      <c r="A24" s="38"/>
      <c r="B24" s="38"/>
      <c r="C24" s="39"/>
      <c r="D24" s="39"/>
      <c r="E24" s="39"/>
      <c r="F24" s="38"/>
      <c r="G24" s="38"/>
      <c r="H24" s="39"/>
      <c r="I24" s="39"/>
      <c r="J24" s="39"/>
      <c r="K24" s="40"/>
      <c r="L24" s="41"/>
      <c r="M24" s="41"/>
    </row>
    <row r="25" spans="1:13" s="34" customFormat="1" ht="17.100000000000001" customHeight="1">
      <c r="A25" s="35" t="s">
        <v>369</v>
      </c>
      <c r="B25" s="35"/>
      <c r="C25" s="39"/>
      <c r="D25" s="39"/>
      <c r="E25" s="39">
        <v>0</v>
      </c>
      <c r="F25" s="35" t="s">
        <v>370</v>
      </c>
      <c r="G25" s="35"/>
      <c r="H25" s="39"/>
      <c r="I25" s="39"/>
      <c r="J25" s="39">
        <v>0</v>
      </c>
      <c r="K25" s="40"/>
      <c r="L25" s="41"/>
      <c r="M25" s="41"/>
    </row>
    <row r="26" spans="1:13">
      <c r="A26" s="43" t="s">
        <v>371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</row>
  </sheetData>
  <mergeCells count="3">
    <mergeCell ref="A1:J1"/>
    <mergeCell ref="A2:J2"/>
    <mergeCell ref="A3:J3"/>
  </mergeCells>
  <phoneticPr fontId="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A16" sqref="A16"/>
    </sheetView>
  </sheetViews>
  <sheetFormatPr defaultRowHeight="13.5"/>
  <cols>
    <col min="1" max="1" width="41.75" style="4" customWidth="1"/>
    <col min="2" max="2" width="11.375" style="4" customWidth="1"/>
    <col min="3" max="3" width="40.875" style="4" customWidth="1"/>
    <col min="4" max="4" width="10.75" style="4" customWidth="1"/>
    <col min="5" max="256" width="9" style="4"/>
    <col min="257" max="257" width="41.75" style="4" customWidth="1"/>
    <col min="258" max="258" width="11.375" style="4" customWidth="1"/>
    <col min="259" max="259" width="40.875" style="4" customWidth="1"/>
    <col min="260" max="260" width="10.75" style="4" customWidth="1"/>
    <col min="261" max="512" width="9" style="4"/>
    <col min="513" max="513" width="41.75" style="4" customWidth="1"/>
    <col min="514" max="514" width="11.375" style="4" customWidth="1"/>
    <col min="515" max="515" width="40.875" style="4" customWidth="1"/>
    <col min="516" max="516" width="10.75" style="4" customWidth="1"/>
    <col min="517" max="768" width="9" style="4"/>
    <col min="769" max="769" width="41.75" style="4" customWidth="1"/>
    <col min="770" max="770" width="11.375" style="4" customWidth="1"/>
    <col min="771" max="771" width="40.875" style="4" customWidth="1"/>
    <col min="772" max="772" width="10.75" style="4" customWidth="1"/>
    <col min="773" max="1024" width="9" style="4"/>
    <col min="1025" max="1025" width="41.75" style="4" customWidth="1"/>
    <col min="1026" max="1026" width="11.375" style="4" customWidth="1"/>
    <col min="1027" max="1027" width="40.875" style="4" customWidth="1"/>
    <col min="1028" max="1028" width="10.75" style="4" customWidth="1"/>
    <col min="1029" max="1280" width="9" style="4"/>
    <col min="1281" max="1281" width="41.75" style="4" customWidth="1"/>
    <col min="1282" max="1282" width="11.375" style="4" customWidth="1"/>
    <col min="1283" max="1283" width="40.875" style="4" customWidth="1"/>
    <col min="1284" max="1284" width="10.75" style="4" customWidth="1"/>
    <col min="1285" max="1536" width="9" style="4"/>
    <col min="1537" max="1537" width="41.75" style="4" customWidth="1"/>
    <col min="1538" max="1538" width="11.375" style="4" customWidth="1"/>
    <col min="1539" max="1539" width="40.875" style="4" customWidth="1"/>
    <col min="1540" max="1540" width="10.75" style="4" customWidth="1"/>
    <col min="1541" max="1792" width="9" style="4"/>
    <col min="1793" max="1793" width="41.75" style="4" customWidth="1"/>
    <col min="1794" max="1794" width="11.375" style="4" customWidth="1"/>
    <col min="1795" max="1795" width="40.875" style="4" customWidth="1"/>
    <col min="1796" max="1796" width="10.75" style="4" customWidth="1"/>
    <col min="1797" max="2048" width="9" style="4"/>
    <col min="2049" max="2049" width="41.75" style="4" customWidth="1"/>
    <col min="2050" max="2050" width="11.375" style="4" customWidth="1"/>
    <col min="2051" max="2051" width="40.875" style="4" customWidth="1"/>
    <col min="2052" max="2052" width="10.75" style="4" customWidth="1"/>
    <col min="2053" max="2304" width="9" style="4"/>
    <col min="2305" max="2305" width="41.75" style="4" customWidth="1"/>
    <col min="2306" max="2306" width="11.375" style="4" customWidth="1"/>
    <col min="2307" max="2307" width="40.875" style="4" customWidth="1"/>
    <col min="2308" max="2308" width="10.75" style="4" customWidth="1"/>
    <col min="2309" max="2560" width="9" style="4"/>
    <col min="2561" max="2561" width="41.75" style="4" customWidth="1"/>
    <col min="2562" max="2562" width="11.375" style="4" customWidth="1"/>
    <col min="2563" max="2563" width="40.875" style="4" customWidth="1"/>
    <col min="2564" max="2564" width="10.75" style="4" customWidth="1"/>
    <col min="2565" max="2816" width="9" style="4"/>
    <col min="2817" max="2817" width="41.75" style="4" customWidth="1"/>
    <col min="2818" max="2818" width="11.375" style="4" customWidth="1"/>
    <col min="2819" max="2819" width="40.875" style="4" customWidth="1"/>
    <col min="2820" max="2820" width="10.75" style="4" customWidth="1"/>
    <col min="2821" max="3072" width="9" style="4"/>
    <col min="3073" max="3073" width="41.75" style="4" customWidth="1"/>
    <col min="3074" max="3074" width="11.375" style="4" customWidth="1"/>
    <col min="3075" max="3075" width="40.875" style="4" customWidth="1"/>
    <col min="3076" max="3076" width="10.75" style="4" customWidth="1"/>
    <col min="3077" max="3328" width="9" style="4"/>
    <col min="3329" max="3329" width="41.75" style="4" customWidth="1"/>
    <col min="3330" max="3330" width="11.375" style="4" customWidth="1"/>
    <col min="3331" max="3331" width="40.875" style="4" customWidth="1"/>
    <col min="3332" max="3332" width="10.75" style="4" customWidth="1"/>
    <col min="3333" max="3584" width="9" style="4"/>
    <col min="3585" max="3585" width="41.75" style="4" customWidth="1"/>
    <col min="3586" max="3586" width="11.375" style="4" customWidth="1"/>
    <col min="3587" max="3587" width="40.875" style="4" customWidth="1"/>
    <col min="3588" max="3588" width="10.75" style="4" customWidth="1"/>
    <col min="3589" max="3840" width="9" style="4"/>
    <col min="3841" max="3841" width="41.75" style="4" customWidth="1"/>
    <col min="3842" max="3842" width="11.375" style="4" customWidth="1"/>
    <col min="3843" max="3843" width="40.875" style="4" customWidth="1"/>
    <col min="3844" max="3844" width="10.75" style="4" customWidth="1"/>
    <col min="3845" max="4096" width="9" style="4"/>
    <col min="4097" max="4097" width="41.75" style="4" customWidth="1"/>
    <col min="4098" max="4098" width="11.375" style="4" customWidth="1"/>
    <col min="4099" max="4099" width="40.875" style="4" customWidth="1"/>
    <col min="4100" max="4100" width="10.75" style="4" customWidth="1"/>
    <col min="4101" max="4352" width="9" style="4"/>
    <col min="4353" max="4353" width="41.75" style="4" customWidth="1"/>
    <col min="4354" max="4354" width="11.375" style="4" customWidth="1"/>
    <col min="4355" max="4355" width="40.875" style="4" customWidth="1"/>
    <col min="4356" max="4356" width="10.75" style="4" customWidth="1"/>
    <col min="4357" max="4608" width="9" style="4"/>
    <col min="4609" max="4609" width="41.75" style="4" customWidth="1"/>
    <col min="4610" max="4610" width="11.375" style="4" customWidth="1"/>
    <col min="4611" max="4611" width="40.875" style="4" customWidth="1"/>
    <col min="4612" max="4612" width="10.75" style="4" customWidth="1"/>
    <col min="4613" max="4864" width="9" style="4"/>
    <col min="4865" max="4865" width="41.75" style="4" customWidth="1"/>
    <col min="4866" max="4866" width="11.375" style="4" customWidth="1"/>
    <col min="4867" max="4867" width="40.875" style="4" customWidth="1"/>
    <col min="4868" max="4868" width="10.75" style="4" customWidth="1"/>
    <col min="4869" max="5120" width="9" style="4"/>
    <col min="5121" max="5121" width="41.75" style="4" customWidth="1"/>
    <col min="5122" max="5122" width="11.375" style="4" customWidth="1"/>
    <col min="5123" max="5123" width="40.875" style="4" customWidth="1"/>
    <col min="5124" max="5124" width="10.75" style="4" customWidth="1"/>
    <col min="5125" max="5376" width="9" style="4"/>
    <col min="5377" max="5377" width="41.75" style="4" customWidth="1"/>
    <col min="5378" max="5378" width="11.375" style="4" customWidth="1"/>
    <col min="5379" max="5379" width="40.875" style="4" customWidth="1"/>
    <col min="5380" max="5380" width="10.75" style="4" customWidth="1"/>
    <col min="5381" max="5632" width="9" style="4"/>
    <col min="5633" max="5633" width="41.75" style="4" customWidth="1"/>
    <col min="5634" max="5634" width="11.375" style="4" customWidth="1"/>
    <col min="5635" max="5635" width="40.875" style="4" customWidth="1"/>
    <col min="5636" max="5636" width="10.75" style="4" customWidth="1"/>
    <col min="5637" max="5888" width="9" style="4"/>
    <col min="5889" max="5889" width="41.75" style="4" customWidth="1"/>
    <col min="5890" max="5890" width="11.375" style="4" customWidth="1"/>
    <col min="5891" max="5891" width="40.875" style="4" customWidth="1"/>
    <col min="5892" max="5892" width="10.75" style="4" customWidth="1"/>
    <col min="5893" max="6144" width="9" style="4"/>
    <col min="6145" max="6145" width="41.75" style="4" customWidth="1"/>
    <col min="6146" max="6146" width="11.375" style="4" customWidth="1"/>
    <col min="6147" max="6147" width="40.875" style="4" customWidth="1"/>
    <col min="6148" max="6148" width="10.75" style="4" customWidth="1"/>
    <col min="6149" max="6400" width="9" style="4"/>
    <col min="6401" max="6401" width="41.75" style="4" customWidth="1"/>
    <col min="6402" max="6402" width="11.375" style="4" customWidth="1"/>
    <col min="6403" max="6403" width="40.875" style="4" customWidth="1"/>
    <col min="6404" max="6404" width="10.75" style="4" customWidth="1"/>
    <col min="6405" max="6656" width="9" style="4"/>
    <col min="6657" max="6657" width="41.75" style="4" customWidth="1"/>
    <col min="6658" max="6658" width="11.375" style="4" customWidth="1"/>
    <col min="6659" max="6659" width="40.875" style="4" customWidth="1"/>
    <col min="6660" max="6660" width="10.75" style="4" customWidth="1"/>
    <col min="6661" max="6912" width="9" style="4"/>
    <col min="6913" max="6913" width="41.75" style="4" customWidth="1"/>
    <col min="6914" max="6914" width="11.375" style="4" customWidth="1"/>
    <col min="6915" max="6915" width="40.875" style="4" customWidth="1"/>
    <col min="6916" max="6916" width="10.75" style="4" customWidth="1"/>
    <col min="6917" max="7168" width="9" style="4"/>
    <col min="7169" max="7169" width="41.75" style="4" customWidth="1"/>
    <col min="7170" max="7170" width="11.375" style="4" customWidth="1"/>
    <col min="7171" max="7171" width="40.875" style="4" customWidth="1"/>
    <col min="7172" max="7172" width="10.75" style="4" customWidth="1"/>
    <col min="7173" max="7424" width="9" style="4"/>
    <col min="7425" max="7425" width="41.75" style="4" customWidth="1"/>
    <col min="7426" max="7426" width="11.375" style="4" customWidth="1"/>
    <col min="7427" max="7427" width="40.875" style="4" customWidth="1"/>
    <col min="7428" max="7428" width="10.75" style="4" customWidth="1"/>
    <col min="7429" max="7680" width="9" style="4"/>
    <col min="7681" max="7681" width="41.75" style="4" customWidth="1"/>
    <col min="7682" max="7682" width="11.375" style="4" customWidth="1"/>
    <col min="7683" max="7683" width="40.875" style="4" customWidth="1"/>
    <col min="7684" max="7684" width="10.75" style="4" customWidth="1"/>
    <col min="7685" max="7936" width="9" style="4"/>
    <col min="7937" max="7937" width="41.75" style="4" customWidth="1"/>
    <col min="7938" max="7938" width="11.375" style="4" customWidth="1"/>
    <col min="7939" max="7939" width="40.875" style="4" customWidth="1"/>
    <col min="7940" max="7940" width="10.75" style="4" customWidth="1"/>
    <col min="7941" max="8192" width="9" style="4"/>
    <col min="8193" max="8193" width="41.75" style="4" customWidth="1"/>
    <col min="8194" max="8194" width="11.375" style="4" customWidth="1"/>
    <col min="8195" max="8195" width="40.875" style="4" customWidth="1"/>
    <col min="8196" max="8196" width="10.75" style="4" customWidth="1"/>
    <col min="8197" max="8448" width="9" style="4"/>
    <col min="8449" max="8449" width="41.75" style="4" customWidth="1"/>
    <col min="8450" max="8450" width="11.375" style="4" customWidth="1"/>
    <col min="8451" max="8451" width="40.875" style="4" customWidth="1"/>
    <col min="8452" max="8452" width="10.75" style="4" customWidth="1"/>
    <col min="8453" max="8704" width="9" style="4"/>
    <col min="8705" max="8705" width="41.75" style="4" customWidth="1"/>
    <col min="8706" max="8706" width="11.375" style="4" customWidth="1"/>
    <col min="8707" max="8707" width="40.875" style="4" customWidth="1"/>
    <col min="8708" max="8708" width="10.75" style="4" customWidth="1"/>
    <col min="8709" max="8960" width="9" style="4"/>
    <col min="8961" max="8961" width="41.75" style="4" customWidth="1"/>
    <col min="8962" max="8962" width="11.375" style="4" customWidth="1"/>
    <col min="8963" max="8963" width="40.875" style="4" customWidth="1"/>
    <col min="8964" max="8964" width="10.75" style="4" customWidth="1"/>
    <col min="8965" max="9216" width="9" style="4"/>
    <col min="9217" max="9217" width="41.75" style="4" customWidth="1"/>
    <col min="9218" max="9218" width="11.375" style="4" customWidth="1"/>
    <col min="9219" max="9219" width="40.875" style="4" customWidth="1"/>
    <col min="9220" max="9220" width="10.75" style="4" customWidth="1"/>
    <col min="9221" max="9472" width="9" style="4"/>
    <col min="9473" max="9473" width="41.75" style="4" customWidth="1"/>
    <col min="9474" max="9474" width="11.375" style="4" customWidth="1"/>
    <col min="9475" max="9475" width="40.875" style="4" customWidth="1"/>
    <col min="9476" max="9476" width="10.75" style="4" customWidth="1"/>
    <col min="9477" max="9728" width="9" style="4"/>
    <col min="9729" max="9729" width="41.75" style="4" customWidth="1"/>
    <col min="9730" max="9730" width="11.375" style="4" customWidth="1"/>
    <col min="9731" max="9731" width="40.875" style="4" customWidth="1"/>
    <col min="9732" max="9732" width="10.75" style="4" customWidth="1"/>
    <col min="9733" max="9984" width="9" style="4"/>
    <col min="9985" max="9985" width="41.75" style="4" customWidth="1"/>
    <col min="9986" max="9986" width="11.375" style="4" customWidth="1"/>
    <col min="9987" max="9987" width="40.875" style="4" customWidth="1"/>
    <col min="9988" max="9988" width="10.75" style="4" customWidth="1"/>
    <col min="9989" max="10240" width="9" style="4"/>
    <col min="10241" max="10241" width="41.75" style="4" customWidth="1"/>
    <col min="10242" max="10242" width="11.375" style="4" customWidth="1"/>
    <col min="10243" max="10243" width="40.875" style="4" customWidth="1"/>
    <col min="10244" max="10244" width="10.75" style="4" customWidth="1"/>
    <col min="10245" max="10496" width="9" style="4"/>
    <col min="10497" max="10497" width="41.75" style="4" customWidth="1"/>
    <col min="10498" max="10498" width="11.375" style="4" customWidth="1"/>
    <col min="10499" max="10499" width="40.875" style="4" customWidth="1"/>
    <col min="10500" max="10500" width="10.75" style="4" customWidth="1"/>
    <col min="10501" max="10752" width="9" style="4"/>
    <col min="10753" max="10753" width="41.75" style="4" customWidth="1"/>
    <col min="10754" max="10754" width="11.375" style="4" customWidth="1"/>
    <col min="10755" max="10755" width="40.875" style="4" customWidth="1"/>
    <col min="10756" max="10756" width="10.75" style="4" customWidth="1"/>
    <col min="10757" max="11008" width="9" style="4"/>
    <col min="11009" max="11009" width="41.75" style="4" customWidth="1"/>
    <col min="11010" max="11010" width="11.375" style="4" customWidth="1"/>
    <col min="11011" max="11011" width="40.875" style="4" customWidth="1"/>
    <col min="11012" max="11012" width="10.75" style="4" customWidth="1"/>
    <col min="11013" max="11264" width="9" style="4"/>
    <col min="11265" max="11265" width="41.75" style="4" customWidth="1"/>
    <col min="11266" max="11266" width="11.375" style="4" customWidth="1"/>
    <col min="11267" max="11267" width="40.875" style="4" customWidth="1"/>
    <col min="11268" max="11268" width="10.75" style="4" customWidth="1"/>
    <col min="11269" max="11520" width="9" style="4"/>
    <col min="11521" max="11521" width="41.75" style="4" customWidth="1"/>
    <col min="11522" max="11522" width="11.375" style="4" customWidth="1"/>
    <col min="11523" max="11523" width="40.875" style="4" customWidth="1"/>
    <col min="11524" max="11524" width="10.75" style="4" customWidth="1"/>
    <col min="11525" max="11776" width="9" style="4"/>
    <col min="11777" max="11777" width="41.75" style="4" customWidth="1"/>
    <col min="11778" max="11778" width="11.375" style="4" customWidth="1"/>
    <col min="11779" max="11779" width="40.875" style="4" customWidth="1"/>
    <col min="11780" max="11780" width="10.75" style="4" customWidth="1"/>
    <col min="11781" max="12032" width="9" style="4"/>
    <col min="12033" max="12033" width="41.75" style="4" customWidth="1"/>
    <col min="12034" max="12034" width="11.375" style="4" customWidth="1"/>
    <col min="12035" max="12035" width="40.875" style="4" customWidth="1"/>
    <col min="12036" max="12036" width="10.75" style="4" customWidth="1"/>
    <col min="12037" max="12288" width="9" style="4"/>
    <col min="12289" max="12289" width="41.75" style="4" customWidth="1"/>
    <col min="12290" max="12290" width="11.375" style="4" customWidth="1"/>
    <col min="12291" max="12291" width="40.875" style="4" customWidth="1"/>
    <col min="12292" max="12292" width="10.75" style="4" customWidth="1"/>
    <col min="12293" max="12544" width="9" style="4"/>
    <col min="12545" max="12545" width="41.75" style="4" customWidth="1"/>
    <col min="12546" max="12546" width="11.375" style="4" customWidth="1"/>
    <col min="12547" max="12547" width="40.875" style="4" customWidth="1"/>
    <col min="12548" max="12548" width="10.75" style="4" customWidth="1"/>
    <col min="12549" max="12800" width="9" style="4"/>
    <col min="12801" max="12801" width="41.75" style="4" customWidth="1"/>
    <col min="12802" max="12802" width="11.375" style="4" customWidth="1"/>
    <col min="12803" max="12803" width="40.875" style="4" customWidth="1"/>
    <col min="12804" max="12804" width="10.75" style="4" customWidth="1"/>
    <col min="12805" max="13056" width="9" style="4"/>
    <col min="13057" max="13057" width="41.75" style="4" customWidth="1"/>
    <col min="13058" max="13058" width="11.375" style="4" customWidth="1"/>
    <col min="13059" max="13059" width="40.875" style="4" customWidth="1"/>
    <col min="13060" max="13060" width="10.75" style="4" customWidth="1"/>
    <col min="13061" max="13312" width="9" style="4"/>
    <col min="13313" max="13313" width="41.75" style="4" customWidth="1"/>
    <col min="13314" max="13314" width="11.375" style="4" customWidth="1"/>
    <col min="13315" max="13315" width="40.875" style="4" customWidth="1"/>
    <col min="13316" max="13316" width="10.75" style="4" customWidth="1"/>
    <col min="13317" max="13568" width="9" style="4"/>
    <col min="13569" max="13569" width="41.75" style="4" customWidth="1"/>
    <col min="13570" max="13570" width="11.375" style="4" customWidth="1"/>
    <col min="13571" max="13571" width="40.875" style="4" customWidth="1"/>
    <col min="13572" max="13572" width="10.75" style="4" customWidth="1"/>
    <col min="13573" max="13824" width="9" style="4"/>
    <col min="13825" max="13825" width="41.75" style="4" customWidth="1"/>
    <col min="13826" max="13826" width="11.375" style="4" customWidth="1"/>
    <col min="13827" max="13827" width="40.875" style="4" customWidth="1"/>
    <col min="13828" max="13828" width="10.75" style="4" customWidth="1"/>
    <col min="13829" max="14080" width="9" style="4"/>
    <col min="14081" max="14081" width="41.75" style="4" customWidth="1"/>
    <col min="14082" max="14082" width="11.375" style="4" customWidth="1"/>
    <col min="14083" max="14083" width="40.875" style="4" customWidth="1"/>
    <col min="14084" max="14084" width="10.75" style="4" customWidth="1"/>
    <col min="14085" max="14336" width="9" style="4"/>
    <col min="14337" max="14337" width="41.75" style="4" customWidth="1"/>
    <col min="14338" max="14338" width="11.375" style="4" customWidth="1"/>
    <col min="14339" max="14339" width="40.875" style="4" customWidth="1"/>
    <col min="14340" max="14340" width="10.75" style="4" customWidth="1"/>
    <col min="14341" max="14592" width="9" style="4"/>
    <col min="14593" max="14593" width="41.75" style="4" customWidth="1"/>
    <col min="14594" max="14594" width="11.375" style="4" customWidth="1"/>
    <col min="14595" max="14595" width="40.875" style="4" customWidth="1"/>
    <col min="14596" max="14596" width="10.75" style="4" customWidth="1"/>
    <col min="14597" max="14848" width="9" style="4"/>
    <col min="14849" max="14849" width="41.75" style="4" customWidth="1"/>
    <col min="14850" max="14850" width="11.375" style="4" customWidth="1"/>
    <col min="14851" max="14851" width="40.875" style="4" customWidth="1"/>
    <col min="14852" max="14852" width="10.75" style="4" customWidth="1"/>
    <col min="14853" max="15104" width="9" style="4"/>
    <col min="15105" max="15105" width="41.75" style="4" customWidth="1"/>
    <col min="15106" max="15106" width="11.375" style="4" customWidth="1"/>
    <col min="15107" max="15107" width="40.875" style="4" customWidth="1"/>
    <col min="15108" max="15108" width="10.75" style="4" customWidth="1"/>
    <col min="15109" max="15360" width="9" style="4"/>
    <col min="15361" max="15361" width="41.75" style="4" customWidth="1"/>
    <col min="15362" max="15362" width="11.375" style="4" customWidth="1"/>
    <col min="15363" max="15363" width="40.875" style="4" customWidth="1"/>
    <col min="15364" max="15364" width="10.75" style="4" customWidth="1"/>
    <col min="15365" max="15616" width="9" style="4"/>
    <col min="15617" max="15617" width="41.75" style="4" customWidth="1"/>
    <col min="15618" max="15618" width="11.375" style="4" customWidth="1"/>
    <col min="15619" max="15619" width="40.875" style="4" customWidth="1"/>
    <col min="15620" max="15620" width="10.75" style="4" customWidth="1"/>
    <col min="15621" max="15872" width="9" style="4"/>
    <col min="15873" max="15873" width="41.75" style="4" customWidth="1"/>
    <col min="15874" max="15874" width="11.375" style="4" customWidth="1"/>
    <col min="15875" max="15875" width="40.875" style="4" customWidth="1"/>
    <col min="15876" max="15876" width="10.75" style="4" customWidth="1"/>
    <col min="15877" max="16128" width="9" style="4"/>
    <col min="16129" max="16129" width="41.75" style="4" customWidth="1"/>
    <col min="16130" max="16130" width="11.375" style="4" customWidth="1"/>
    <col min="16131" max="16131" width="40.875" style="4" customWidth="1"/>
    <col min="16132" max="16132" width="10.75" style="4" customWidth="1"/>
    <col min="16133" max="16384" width="9" style="4"/>
  </cols>
  <sheetData>
    <row r="1" spans="1:4" ht="41.25" customHeight="1">
      <c r="A1" s="92" t="s">
        <v>807</v>
      </c>
      <c r="B1" s="92"/>
      <c r="C1" s="92"/>
      <c r="D1" s="92"/>
    </row>
    <row r="2" spans="1:4" ht="28.5" customHeight="1">
      <c r="A2" s="93" t="s">
        <v>418</v>
      </c>
      <c r="B2" s="93"/>
      <c r="C2" s="93"/>
      <c r="D2" s="93"/>
    </row>
    <row r="3" spans="1:4" s="18" customFormat="1" ht="15.75" customHeight="1">
      <c r="A3" s="48" t="s">
        <v>325</v>
      </c>
      <c r="B3" s="48" t="s">
        <v>88</v>
      </c>
      <c r="C3" s="48" t="s">
        <v>325</v>
      </c>
      <c r="D3" s="48" t="s">
        <v>88</v>
      </c>
    </row>
    <row r="4" spans="1:4" s="18" customFormat="1" ht="15.75" customHeight="1">
      <c r="A4" s="49" t="s">
        <v>419</v>
      </c>
      <c r="B4" s="50">
        <v>0</v>
      </c>
      <c r="C4" s="49" t="s">
        <v>420</v>
      </c>
      <c r="D4" s="50">
        <v>0</v>
      </c>
    </row>
    <row r="5" spans="1:4" s="18" customFormat="1" ht="15.75" customHeight="1">
      <c r="A5" s="49" t="s">
        <v>421</v>
      </c>
      <c r="B5" s="50">
        <v>0</v>
      </c>
      <c r="C5" s="49" t="s">
        <v>422</v>
      </c>
      <c r="D5" s="50">
        <v>0</v>
      </c>
    </row>
    <row r="6" spans="1:4" s="18" customFormat="1" ht="15.75" customHeight="1">
      <c r="A6" s="49" t="s">
        <v>423</v>
      </c>
      <c r="B6" s="50">
        <v>0</v>
      </c>
      <c r="C6" s="49" t="s">
        <v>424</v>
      </c>
      <c r="D6" s="50">
        <v>0</v>
      </c>
    </row>
    <row r="7" spans="1:4" s="18" customFormat="1" ht="15.75" customHeight="1">
      <c r="A7" s="49" t="s">
        <v>425</v>
      </c>
      <c r="B7" s="50">
        <v>0</v>
      </c>
      <c r="C7" s="49" t="s">
        <v>426</v>
      </c>
      <c r="D7" s="50">
        <v>0</v>
      </c>
    </row>
    <row r="8" spans="1:4" s="18" customFormat="1" ht="15.75" customHeight="1">
      <c r="A8" s="49" t="s">
        <v>427</v>
      </c>
      <c r="B8" s="50">
        <v>0</v>
      </c>
      <c r="C8" s="49" t="s">
        <v>428</v>
      </c>
      <c r="D8" s="50">
        <v>0</v>
      </c>
    </row>
    <row r="9" spans="1:4" s="18" customFormat="1" ht="15.75" customHeight="1">
      <c r="A9" s="49" t="s">
        <v>429</v>
      </c>
      <c r="B9" s="50">
        <v>0</v>
      </c>
      <c r="C9" s="49" t="s">
        <v>430</v>
      </c>
      <c r="D9" s="50">
        <v>0</v>
      </c>
    </row>
    <row r="10" spans="1:4" s="18" customFormat="1" ht="15.75" customHeight="1">
      <c r="A10" s="49"/>
      <c r="B10" s="51"/>
      <c r="C10" s="49" t="s">
        <v>431</v>
      </c>
      <c r="D10" s="50">
        <v>0</v>
      </c>
    </row>
    <row r="11" spans="1:4" s="18" customFormat="1" ht="15.75" customHeight="1">
      <c r="A11" s="48" t="s">
        <v>369</v>
      </c>
      <c r="B11" s="50">
        <v>0</v>
      </c>
      <c r="C11" s="48" t="s">
        <v>370</v>
      </c>
      <c r="D11" s="50">
        <v>0</v>
      </c>
    </row>
    <row r="12" spans="1:4">
      <c r="A12" s="4" t="s">
        <v>432</v>
      </c>
    </row>
  </sheetData>
  <mergeCells count="2">
    <mergeCell ref="A1:D1"/>
    <mergeCell ref="A2:D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A2" sqref="A2:A8"/>
    </sheetView>
  </sheetViews>
  <sheetFormatPr defaultRowHeight="13.5"/>
  <cols>
    <col min="1" max="1" width="29.25" style="4" customWidth="1"/>
    <col min="2" max="2" width="43.625" style="4" customWidth="1"/>
    <col min="3" max="256" width="9" style="4"/>
    <col min="257" max="257" width="29.25" style="4" customWidth="1"/>
    <col min="258" max="258" width="43.625" style="4" customWidth="1"/>
    <col min="259" max="512" width="9" style="4"/>
    <col min="513" max="513" width="29.25" style="4" customWidth="1"/>
    <col min="514" max="514" width="43.625" style="4" customWidth="1"/>
    <col min="515" max="768" width="9" style="4"/>
    <col min="769" max="769" width="29.25" style="4" customWidth="1"/>
    <col min="770" max="770" width="43.625" style="4" customWidth="1"/>
    <col min="771" max="1024" width="9" style="4"/>
    <col min="1025" max="1025" width="29.25" style="4" customWidth="1"/>
    <col min="1026" max="1026" width="43.625" style="4" customWidth="1"/>
    <col min="1027" max="1280" width="9" style="4"/>
    <col min="1281" max="1281" width="29.25" style="4" customWidth="1"/>
    <col min="1282" max="1282" width="43.625" style="4" customWidth="1"/>
    <col min="1283" max="1536" width="9" style="4"/>
    <col min="1537" max="1537" width="29.25" style="4" customWidth="1"/>
    <col min="1538" max="1538" width="43.625" style="4" customWidth="1"/>
    <col min="1539" max="1792" width="9" style="4"/>
    <col min="1793" max="1793" width="29.25" style="4" customWidth="1"/>
    <col min="1794" max="1794" width="43.625" style="4" customWidth="1"/>
    <col min="1795" max="2048" width="9" style="4"/>
    <col min="2049" max="2049" width="29.25" style="4" customWidth="1"/>
    <col min="2050" max="2050" width="43.625" style="4" customWidth="1"/>
    <col min="2051" max="2304" width="9" style="4"/>
    <col min="2305" max="2305" width="29.25" style="4" customWidth="1"/>
    <col min="2306" max="2306" width="43.625" style="4" customWidth="1"/>
    <col min="2307" max="2560" width="9" style="4"/>
    <col min="2561" max="2561" width="29.25" style="4" customWidth="1"/>
    <col min="2562" max="2562" width="43.625" style="4" customWidth="1"/>
    <col min="2563" max="2816" width="9" style="4"/>
    <col min="2817" max="2817" width="29.25" style="4" customWidth="1"/>
    <col min="2818" max="2818" width="43.625" style="4" customWidth="1"/>
    <col min="2819" max="3072" width="9" style="4"/>
    <col min="3073" max="3073" width="29.25" style="4" customWidth="1"/>
    <col min="3074" max="3074" width="43.625" style="4" customWidth="1"/>
    <col min="3075" max="3328" width="9" style="4"/>
    <col min="3329" max="3329" width="29.25" style="4" customWidth="1"/>
    <col min="3330" max="3330" width="43.625" style="4" customWidth="1"/>
    <col min="3331" max="3584" width="9" style="4"/>
    <col min="3585" max="3585" width="29.25" style="4" customWidth="1"/>
    <col min="3586" max="3586" width="43.625" style="4" customWidth="1"/>
    <col min="3587" max="3840" width="9" style="4"/>
    <col min="3841" max="3841" width="29.25" style="4" customWidth="1"/>
    <col min="3842" max="3842" width="43.625" style="4" customWidth="1"/>
    <col min="3843" max="4096" width="9" style="4"/>
    <col min="4097" max="4097" width="29.25" style="4" customWidth="1"/>
    <col min="4098" max="4098" width="43.625" style="4" customWidth="1"/>
    <col min="4099" max="4352" width="9" style="4"/>
    <col min="4353" max="4353" width="29.25" style="4" customWidth="1"/>
    <col min="4354" max="4354" width="43.625" style="4" customWidth="1"/>
    <col min="4355" max="4608" width="9" style="4"/>
    <col min="4609" max="4609" width="29.25" style="4" customWidth="1"/>
    <col min="4610" max="4610" width="43.625" style="4" customWidth="1"/>
    <col min="4611" max="4864" width="9" style="4"/>
    <col min="4865" max="4865" width="29.25" style="4" customWidth="1"/>
    <col min="4866" max="4866" width="43.625" style="4" customWidth="1"/>
    <col min="4867" max="5120" width="9" style="4"/>
    <col min="5121" max="5121" width="29.25" style="4" customWidth="1"/>
    <col min="5122" max="5122" width="43.625" style="4" customWidth="1"/>
    <col min="5123" max="5376" width="9" style="4"/>
    <col min="5377" max="5377" width="29.25" style="4" customWidth="1"/>
    <col min="5378" max="5378" width="43.625" style="4" customWidth="1"/>
    <col min="5379" max="5632" width="9" style="4"/>
    <col min="5633" max="5633" width="29.25" style="4" customWidth="1"/>
    <col min="5634" max="5634" width="43.625" style="4" customWidth="1"/>
    <col min="5635" max="5888" width="9" style="4"/>
    <col min="5889" max="5889" width="29.25" style="4" customWidth="1"/>
    <col min="5890" max="5890" width="43.625" style="4" customWidth="1"/>
    <col min="5891" max="6144" width="9" style="4"/>
    <col min="6145" max="6145" width="29.25" style="4" customWidth="1"/>
    <col min="6146" max="6146" width="43.625" style="4" customWidth="1"/>
    <col min="6147" max="6400" width="9" style="4"/>
    <col min="6401" max="6401" width="29.25" style="4" customWidth="1"/>
    <col min="6402" max="6402" width="43.625" style="4" customWidth="1"/>
    <col min="6403" max="6656" width="9" style="4"/>
    <col min="6657" max="6657" width="29.25" style="4" customWidth="1"/>
    <col min="6658" max="6658" width="43.625" style="4" customWidth="1"/>
    <col min="6659" max="6912" width="9" style="4"/>
    <col min="6913" max="6913" width="29.25" style="4" customWidth="1"/>
    <col min="6914" max="6914" width="43.625" style="4" customWidth="1"/>
    <col min="6915" max="7168" width="9" style="4"/>
    <col min="7169" max="7169" width="29.25" style="4" customWidth="1"/>
    <col min="7170" max="7170" width="43.625" style="4" customWidth="1"/>
    <col min="7171" max="7424" width="9" style="4"/>
    <col min="7425" max="7425" width="29.25" style="4" customWidth="1"/>
    <col min="7426" max="7426" width="43.625" style="4" customWidth="1"/>
    <col min="7427" max="7680" width="9" style="4"/>
    <col min="7681" max="7681" width="29.25" style="4" customWidth="1"/>
    <col min="7682" max="7682" width="43.625" style="4" customWidth="1"/>
    <col min="7683" max="7936" width="9" style="4"/>
    <col min="7937" max="7937" width="29.25" style="4" customWidth="1"/>
    <col min="7938" max="7938" width="43.625" style="4" customWidth="1"/>
    <col min="7939" max="8192" width="9" style="4"/>
    <col min="8193" max="8193" width="29.25" style="4" customWidth="1"/>
    <col min="8194" max="8194" width="43.625" style="4" customWidth="1"/>
    <col min="8195" max="8448" width="9" style="4"/>
    <col min="8449" max="8449" width="29.25" style="4" customWidth="1"/>
    <col min="8450" max="8450" width="43.625" style="4" customWidth="1"/>
    <col min="8451" max="8704" width="9" style="4"/>
    <col min="8705" max="8705" width="29.25" style="4" customWidth="1"/>
    <col min="8706" max="8706" width="43.625" style="4" customWidth="1"/>
    <col min="8707" max="8960" width="9" style="4"/>
    <col min="8961" max="8961" width="29.25" style="4" customWidth="1"/>
    <col min="8962" max="8962" width="43.625" style="4" customWidth="1"/>
    <col min="8963" max="9216" width="9" style="4"/>
    <col min="9217" max="9217" width="29.25" style="4" customWidth="1"/>
    <col min="9218" max="9218" width="43.625" style="4" customWidth="1"/>
    <col min="9219" max="9472" width="9" style="4"/>
    <col min="9473" max="9473" width="29.25" style="4" customWidth="1"/>
    <col min="9474" max="9474" width="43.625" style="4" customWidth="1"/>
    <col min="9475" max="9728" width="9" style="4"/>
    <col min="9729" max="9729" width="29.25" style="4" customWidth="1"/>
    <col min="9730" max="9730" width="43.625" style="4" customWidth="1"/>
    <col min="9731" max="9984" width="9" style="4"/>
    <col min="9985" max="9985" width="29.25" style="4" customWidth="1"/>
    <col min="9986" max="9986" width="43.625" style="4" customWidth="1"/>
    <col min="9987" max="10240" width="9" style="4"/>
    <col min="10241" max="10241" width="29.25" style="4" customWidth="1"/>
    <col min="10242" max="10242" width="43.625" style="4" customWidth="1"/>
    <col min="10243" max="10496" width="9" style="4"/>
    <col min="10497" max="10497" width="29.25" style="4" customWidth="1"/>
    <col min="10498" max="10498" width="43.625" style="4" customWidth="1"/>
    <col min="10499" max="10752" width="9" style="4"/>
    <col min="10753" max="10753" width="29.25" style="4" customWidth="1"/>
    <col min="10754" max="10754" width="43.625" style="4" customWidth="1"/>
    <col min="10755" max="11008" width="9" style="4"/>
    <col min="11009" max="11009" width="29.25" style="4" customWidth="1"/>
    <col min="11010" max="11010" width="43.625" style="4" customWidth="1"/>
    <col min="11011" max="11264" width="9" style="4"/>
    <col min="11265" max="11265" width="29.25" style="4" customWidth="1"/>
    <col min="11266" max="11266" width="43.625" style="4" customWidth="1"/>
    <col min="11267" max="11520" width="9" style="4"/>
    <col min="11521" max="11521" width="29.25" style="4" customWidth="1"/>
    <col min="11522" max="11522" width="43.625" style="4" customWidth="1"/>
    <col min="11523" max="11776" width="9" style="4"/>
    <col min="11777" max="11777" width="29.25" style="4" customWidth="1"/>
    <col min="11778" max="11778" width="43.625" style="4" customWidth="1"/>
    <col min="11779" max="12032" width="9" style="4"/>
    <col min="12033" max="12033" width="29.25" style="4" customWidth="1"/>
    <col min="12034" max="12034" width="43.625" style="4" customWidth="1"/>
    <col min="12035" max="12288" width="9" style="4"/>
    <col min="12289" max="12289" width="29.25" style="4" customWidth="1"/>
    <col min="12290" max="12290" width="43.625" style="4" customWidth="1"/>
    <col min="12291" max="12544" width="9" style="4"/>
    <col min="12545" max="12545" width="29.25" style="4" customWidth="1"/>
    <col min="12546" max="12546" width="43.625" style="4" customWidth="1"/>
    <col min="12547" max="12800" width="9" style="4"/>
    <col min="12801" max="12801" width="29.25" style="4" customWidth="1"/>
    <col min="12802" max="12802" width="43.625" style="4" customWidth="1"/>
    <col min="12803" max="13056" width="9" style="4"/>
    <col min="13057" max="13057" width="29.25" style="4" customWidth="1"/>
    <col min="13058" max="13058" width="43.625" style="4" customWidth="1"/>
    <col min="13059" max="13312" width="9" style="4"/>
    <col min="13313" max="13313" width="29.25" style="4" customWidth="1"/>
    <col min="13314" max="13314" width="43.625" style="4" customWidth="1"/>
    <col min="13315" max="13568" width="9" style="4"/>
    <col min="13569" max="13569" width="29.25" style="4" customWidth="1"/>
    <col min="13570" max="13570" width="43.625" style="4" customWidth="1"/>
    <col min="13571" max="13824" width="9" style="4"/>
    <col min="13825" max="13825" width="29.25" style="4" customWidth="1"/>
    <col min="13826" max="13826" width="43.625" style="4" customWidth="1"/>
    <col min="13827" max="14080" width="9" style="4"/>
    <col min="14081" max="14081" width="29.25" style="4" customWidth="1"/>
    <col min="14082" max="14082" width="43.625" style="4" customWidth="1"/>
    <col min="14083" max="14336" width="9" style="4"/>
    <col min="14337" max="14337" width="29.25" style="4" customWidth="1"/>
    <col min="14338" max="14338" width="43.625" style="4" customWidth="1"/>
    <col min="14339" max="14592" width="9" style="4"/>
    <col min="14593" max="14593" width="29.25" style="4" customWidth="1"/>
    <col min="14594" max="14594" width="43.625" style="4" customWidth="1"/>
    <col min="14595" max="14848" width="9" style="4"/>
    <col min="14849" max="14849" width="29.25" style="4" customWidth="1"/>
    <col min="14850" max="14850" width="43.625" style="4" customWidth="1"/>
    <col min="14851" max="15104" width="9" style="4"/>
    <col min="15105" max="15105" width="29.25" style="4" customWidth="1"/>
    <col min="15106" max="15106" width="43.625" style="4" customWidth="1"/>
    <col min="15107" max="15360" width="9" style="4"/>
    <col min="15361" max="15361" width="29.25" style="4" customWidth="1"/>
    <col min="15362" max="15362" width="43.625" style="4" customWidth="1"/>
    <col min="15363" max="15616" width="9" style="4"/>
    <col min="15617" max="15617" width="29.25" style="4" customWidth="1"/>
    <col min="15618" max="15618" width="43.625" style="4" customWidth="1"/>
    <col min="15619" max="15872" width="9" style="4"/>
    <col min="15873" max="15873" width="29.25" style="4" customWidth="1"/>
    <col min="15874" max="15874" width="43.625" style="4" customWidth="1"/>
    <col min="15875" max="16128" width="9" style="4"/>
    <col min="16129" max="16129" width="29.25" style="4" customWidth="1"/>
    <col min="16130" max="16130" width="43.625" style="4" customWidth="1"/>
    <col min="16131" max="16384" width="9" style="4"/>
  </cols>
  <sheetData>
    <row r="1" spans="1:3" ht="57" customHeight="1">
      <c r="A1" s="68" t="s">
        <v>259</v>
      </c>
      <c r="B1" s="68"/>
      <c r="C1" s="16"/>
    </row>
    <row r="2" spans="1:3" ht="25.5" customHeight="1">
      <c r="A2" s="69" t="s">
        <v>260</v>
      </c>
      <c r="B2" s="17" t="s">
        <v>261</v>
      </c>
    </row>
    <row r="3" spans="1:3" ht="25.5" customHeight="1">
      <c r="A3" s="69" t="s">
        <v>262</v>
      </c>
      <c r="B3" s="17" t="s">
        <v>263</v>
      </c>
    </row>
    <row r="4" spans="1:3" ht="25.5" customHeight="1">
      <c r="A4" s="69" t="s">
        <v>262</v>
      </c>
      <c r="B4" s="17" t="s">
        <v>264</v>
      </c>
    </row>
    <row r="5" spans="1:3" ht="25.5" customHeight="1">
      <c r="A5" s="69" t="s">
        <v>262</v>
      </c>
      <c r="B5" s="17" t="s">
        <v>265</v>
      </c>
    </row>
    <row r="6" spans="1:3" ht="25.5" customHeight="1">
      <c r="A6" s="69"/>
      <c r="B6" s="17" t="s">
        <v>266</v>
      </c>
    </row>
    <row r="7" spans="1:3" ht="25.5" customHeight="1">
      <c r="A7" s="69" t="s">
        <v>262</v>
      </c>
      <c r="B7" s="17" t="s">
        <v>267</v>
      </c>
    </row>
    <row r="8" spans="1:3" ht="25.5" customHeight="1">
      <c r="A8" s="69" t="s">
        <v>262</v>
      </c>
      <c r="B8" s="17" t="s">
        <v>268</v>
      </c>
    </row>
    <row r="9" spans="1:3" ht="25.5" customHeight="1">
      <c r="A9" s="69" t="s">
        <v>269</v>
      </c>
      <c r="B9" s="17" t="s">
        <v>270</v>
      </c>
    </row>
    <row r="10" spans="1:3" ht="25.5" customHeight="1">
      <c r="A10" s="69" t="s">
        <v>262</v>
      </c>
      <c r="B10" s="17" t="s">
        <v>271</v>
      </c>
    </row>
    <row r="11" spans="1:3" ht="25.5" customHeight="1">
      <c r="A11" s="69"/>
      <c r="B11" s="17" t="s">
        <v>272</v>
      </c>
    </row>
    <row r="12" spans="1:3" ht="25.5" customHeight="1">
      <c r="A12" s="69" t="s">
        <v>262</v>
      </c>
      <c r="B12" s="17" t="s">
        <v>273</v>
      </c>
    </row>
    <row r="13" spans="1:3" ht="25.5" customHeight="1">
      <c r="A13" s="69" t="s">
        <v>262</v>
      </c>
      <c r="B13" s="17" t="s">
        <v>274</v>
      </c>
    </row>
    <row r="14" spans="1:3" ht="25.5" customHeight="1">
      <c r="A14" s="69" t="s">
        <v>275</v>
      </c>
      <c r="B14" s="17" t="s">
        <v>276</v>
      </c>
    </row>
    <row r="15" spans="1:3" ht="25.5" customHeight="1">
      <c r="A15" s="69" t="s">
        <v>262</v>
      </c>
      <c r="B15" s="17" t="s">
        <v>277</v>
      </c>
    </row>
    <row r="16" spans="1:3" ht="25.5" customHeight="1">
      <c r="A16" s="69" t="s">
        <v>278</v>
      </c>
      <c r="B16" s="17" t="s">
        <v>279</v>
      </c>
    </row>
    <row r="17" spans="1:2" ht="25.5" customHeight="1">
      <c r="A17" s="69" t="s">
        <v>262</v>
      </c>
      <c r="B17" s="17" t="s">
        <v>280</v>
      </c>
    </row>
  </sheetData>
  <mergeCells count="5">
    <mergeCell ref="A1:B1"/>
    <mergeCell ref="A2:A8"/>
    <mergeCell ref="A9:A13"/>
    <mergeCell ref="A14:A15"/>
    <mergeCell ref="A16:A17"/>
  </mergeCells>
  <phoneticPr fontId="1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32"/>
  <sheetViews>
    <sheetView tabSelected="1" workbookViewId="0">
      <selection activeCell="C24" sqref="C24"/>
    </sheetView>
  </sheetViews>
  <sheetFormatPr defaultRowHeight="13.5"/>
  <cols>
    <col min="1" max="1" width="40.75" style="1" customWidth="1"/>
    <col min="2" max="2" width="13.875" style="1" customWidth="1"/>
    <col min="3" max="3" width="14.625" style="1" customWidth="1"/>
    <col min="4" max="4" width="15.125" style="1" customWidth="1"/>
    <col min="5" max="5" width="13.25" style="1" customWidth="1"/>
    <col min="6" max="6" width="14.875" style="1" customWidth="1"/>
    <col min="7" max="7" width="14.25" style="1" customWidth="1"/>
    <col min="8" max="256" width="9" style="1"/>
    <col min="257" max="257" width="40.75" style="1" customWidth="1"/>
    <col min="258" max="258" width="13.875" style="1" customWidth="1"/>
    <col min="259" max="259" width="14.625" style="1" customWidth="1"/>
    <col min="260" max="260" width="15.125" style="1" customWidth="1"/>
    <col min="261" max="261" width="14.375" style="1" customWidth="1"/>
    <col min="262" max="262" width="14.875" style="1" customWidth="1"/>
    <col min="263" max="263" width="14.25" style="1" customWidth="1"/>
    <col min="264" max="512" width="9" style="1"/>
    <col min="513" max="513" width="40.75" style="1" customWidth="1"/>
    <col min="514" max="514" width="13.875" style="1" customWidth="1"/>
    <col min="515" max="515" width="14.625" style="1" customWidth="1"/>
    <col min="516" max="516" width="15.125" style="1" customWidth="1"/>
    <col min="517" max="517" width="14.375" style="1" customWidth="1"/>
    <col min="518" max="518" width="14.875" style="1" customWidth="1"/>
    <col min="519" max="519" width="14.25" style="1" customWidth="1"/>
    <col min="520" max="768" width="9" style="1"/>
    <col min="769" max="769" width="40.75" style="1" customWidth="1"/>
    <col min="770" max="770" width="13.875" style="1" customWidth="1"/>
    <col min="771" max="771" width="14.625" style="1" customWidth="1"/>
    <col min="772" max="772" width="15.125" style="1" customWidth="1"/>
    <col min="773" max="773" width="14.375" style="1" customWidth="1"/>
    <col min="774" max="774" width="14.875" style="1" customWidth="1"/>
    <col min="775" max="775" width="14.25" style="1" customWidth="1"/>
    <col min="776" max="1024" width="9" style="1"/>
    <col min="1025" max="1025" width="40.75" style="1" customWidth="1"/>
    <col min="1026" max="1026" width="13.875" style="1" customWidth="1"/>
    <col min="1027" max="1027" width="14.625" style="1" customWidth="1"/>
    <col min="1028" max="1028" width="15.125" style="1" customWidth="1"/>
    <col min="1029" max="1029" width="14.375" style="1" customWidth="1"/>
    <col min="1030" max="1030" width="14.875" style="1" customWidth="1"/>
    <col min="1031" max="1031" width="14.25" style="1" customWidth="1"/>
    <col min="1032" max="1280" width="9" style="1"/>
    <col min="1281" max="1281" width="40.75" style="1" customWidth="1"/>
    <col min="1282" max="1282" width="13.875" style="1" customWidth="1"/>
    <col min="1283" max="1283" width="14.625" style="1" customWidth="1"/>
    <col min="1284" max="1284" width="15.125" style="1" customWidth="1"/>
    <col min="1285" max="1285" width="14.375" style="1" customWidth="1"/>
    <col min="1286" max="1286" width="14.875" style="1" customWidth="1"/>
    <col min="1287" max="1287" width="14.25" style="1" customWidth="1"/>
    <col min="1288" max="1536" width="9" style="1"/>
    <col min="1537" max="1537" width="40.75" style="1" customWidth="1"/>
    <col min="1538" max="1538" width="13.875" style="1" customWidth="1"/>
    <col min="1539" max="1539" width="14.625" style="1" customWidth="1"/>
    <col min="1540" max="1540" width="15.125" style="1" customWidth="1"/>
    <col min="1541" max="1541" width="14.375" style="1" customWidth="1"/>
    <col min="1542" max="1542" width="14.875" style="1" customWidth="1"/>
    <col min="1543" max="1543" width="14.25" style="1" customWidth="1"/>
    <col min="1544" max="1792" width="9" style="1"/>
    <col min="1793" max="1793" width="40.75" style="1" customWidth="1"/>
    <col min="1794" max="1794" width="13.875" style="1" customWidth="1"/>
    <col min="1795" max="1795" width="14.625" style="1" customWidth="1"/>
    <col min="1796" max="1796" width="15.125" style="1" customWidth="1"/>
    <col min="1797" max="1797" width="14.375" style="1" customWidth="1"/>
    <col min="1798" max="1798" width="14.875" style="1" customWidth="1"/>
    <col min="1799" max="1799" width="14.25" style="1" customWidth="1"/>
    <col min="1800" max="2048" width="9" style="1"/>
    <col min="2049" max="2049" width="40.75" style="1" customWidth="1"/>
    <col min="2050" max="2050" width="13.875" style="1" customWidth="1"/>
    <col min="2051" max="2051" width="14.625" style="1" customWidth="1"/>
    <col min="2052" max="2052" width="15.125" style="1" customWidth="1"/>
    <col min="2053" max="2053" width="14.375" style="1" customWidth="1"/>
    <col min="2054" max="2054" width="14.875" style="1" customWidth="1"/>
    <col min="2055" max="2055" width="14.25" style="1" customWidth="1"/>
    <col min="2056" max="2304" width="9" style="1"/>
    <col min="2305" max="2305" width="40.75" style="1" customWidth="1"/>
    <col min="2306" max="2306" width="13.875" style="1" customWidth="1"/>
    <col min="2307" max="2307" width="14.625" style="1" customWidth="1"/>
    <col min="2308" max="2308" width="15.125" style="1" customWidth="1"/>
    <col min="2309" max="2309" width="14.375" style="1" customWidth="1"/>
    <col min="2310" max="2310" width="14.875" style="1" customWidth="1"/>
    <col min="2311" max="2311" width="14.25" style="1" customWidth="1"/>
    <col min="2312" max="2560" width="9" style="1"/>
    <col min="2561" max="2561" width="40.75" style="1" customWidth="1"/>
    <col min="2562" max="2562" width="13.875" style="1" customWidth="1"/>
    <col min="2563" max="2563" width="14.625" style="1" customWidth="1"/>
    <col min="2564" max="2564" width="15.125" style="1" customWidth="1"/>
    <col min="2565" max="2565" width="14.375" style="1" customWidth="1"/>
    <col min="2566" max="2566" width="14.875" style="1" customWidth="1"/>
    <col min="2567" max="2567" width="14.25" style="1" customWidth="1"/>
    <col min="2568" max="2816" width="9" style="1"/>
    <col min="2817" max="2817" width="40.75" style="1" customWidth="1"/>
    <col min="2818" max="2818" width="13.875" style="1" customWidth="1"/>
    <col min="2819" max="2819" width="14.625" style="1" customWidth="1"/>
    <col min="2820" max="2820" width="15.125" style="1" customWidth="1"/>
    <col min="2821" max="2821" width="14.375" style="1" customWidth="1"/>
    <col min="2822" max="2822" width="14.875" style="1" customWidth="1"/>
    <col min="2823" max="2823" width="14.25" style="1" customWidth="1"/>
    <col min="2824" max="3072" width="9" style="1"/>
    <col min="3073" max="3073" width="40.75" style="1" customWidth="1"/>
    <col min="3074" max="3074" width="13.875" style="1" customWidth="1"/>
    <col min="3075" max="3075" width="14.625" style="1" customWidth="1"/>
    <col min="3076" max="3076" width="15.125" style="1" customWidth="1"/>
    <col min="3077" max="3077" width="14.375" style="1" customWidth="1"/>
    <col min="3078" max="3078" width="14.875" style="1" customWidth="1"/>
    <col min="3079" max="3079" width="14.25" style="1" customWidth="1"/>
    <col min="3080" max="3328" width="9" style="1"/>
    <col min="3329" max="3329" width="40.75" style="1" customWidth="1"/>
    <col min="3330" max="3330" width="13.875" style="1" customWidth="1"/>
    <col min="3331" max="3331" width="14.625" style="1" customWidth="1"/>
    <col min="3332" max="3332" width="15.125" style="1" customWidth="1"/>
    <col min="3333" max="3333" width="14.375" style="1" customWidth="1"/>
    <col min="3334" max="3334" width="14.875" style="1" customWidth="1"/>
    <col min="3335" max="3335" width="14.25" style="1" customWidth="1"/>
    <col min="3336" max="3584" width="9" style="1"/>
    <col min="3585" max="3585" width="40.75" style="1" customWidth="1"/>
    <col min="3586" max="3586" width="13.875" style="1" customWidth="1"/>
    <col min="3587" max="3587" width="14.625" style="1" customWidth="1"/>
    <col min="3588" max="3588" width="15.125" style="1" customWidth="1"/>
    <col min="3589" max="3589" width="14.375" style="1" customWidth="1"/>
    <col min="3590" max="3590" width="14.875" style="1" customWidth="1"/>
    <col min="3591" max="3591" width="14.25" style="1" customWidth="1"/>
    <col min="3592" max="3840" width="9" style="1"/>
    <col min="3841" max="3841" width="40.75" style="1" customWidth="1"/>
    <col min="3842" max="3842" width="13.875" style="1" customWidth="1"/>
    <col min="3843" max="3843" width="14.625" style="1" customWidth="1"/>
    <col min="3844" max="3844" width="15.125" style="1" customWidth="1"/>
    <col min="3845" max="3845" width="14.375" style="1" customWidth="1"/>
    <col min="3846" max="3846" width="14.875" style="1" customWidth="1"/>
    <col min="3847" max="3847" width="14.25" style="1" customWidth="1"/>
    <col min="3848" max="4096" width="9" style="1"/>
    <col min="4097" max="4097" width="40.75" style="1" customWidth="1"/>
    <col min="4098" max="4098" width="13.875" style="1" customWidth="1"/>
    <col min="4099" max="4099" width="14.625" style="1" customWidth="1"/>
    <col min="4100" max="4100" width="15.125" style="1" customWidth="1"/>
    <col min="4101" max="4101" width="14.375" style="1" customWidth="1"/>
    <col min="4102" max="4102" width="14.875" style="1" customWidth="1"/>
    <col min="4103" max="4103" width="14.25" style="1" customWidth="1"/>
    <col min="4104" max="4352" width="9" style="1"/>
    <col min="4353" max="4353" width="40.75" style="1" customWidth="1"/>
    <col min="4354" max="4354" width="13.875" style="1" customWidth="1"/>
    <col min="4355" max="4355" width="14.625" style="1" customWidth="1"/>
    <col min="4356" max="4356" width="15.125" style="1" customWidth="1"/>
    <col min="4357" max="4357" width="14.375" style="1" customWidth="1"/>
    <col min="4358" max="4358" width="14.875" style="1" customWidth="1"/>
    <col min="4359" max="4359" width="14.25" style="1" customWidth="1"/>
    <col min="4360" max="4608" width="9" style="1"/>
    <col min="4609" max="4609" width="40.75" style="1" customWidth="1"/>
    <col min="4610" max="4610" width="13.875" style="1" customWidth="1"/>
    <col min="4611" max="4611" width="14.625" style="1" customWidth="1"/>
    <col min="4612" max="4612" width="15.125" style="1" customWidth="1"/>
    <col min="4613" max="4613" width="14.375" style="1" customWidth="1"/>
    <col min="4614" max="4614" width="14.875" style="1" customWidth="1"/>
    <col min="4615" max="4615" width="14.25" style="1" customWidth="1"/>
    <col min="4616" max="4864" width="9" style="1"/>
    <col min="4865" max="4865" width="40.75" style="1" customWidth="1"/>
    <col min="4866" max="4866" width="13.875" style="1" customWidth="1"/>
    <col min="4867" max="4867" width="14.625" style="1" customWidth="1"/>
    <col min="4868" max="4868" width="15.125" style="1" customWidth="1"/>
    <col min="4869" max="4869" width="14.375" style="1" customWidth="1"/>
    <col min="4870" max="4870" width="14.875" style="1" customWidth="1"/>
    <col min="4871" max="4871" width="14.25" style="1" customWidth="1"/>
    <col min="4872" max="5120" width="9" style="1"/>
    <col min="5121" max="5121" width="40.75" style="1" customWidth="1"/>
    <col min="5122" max="5122" width="13.875" style="1" customWidth="1"/>
    <col min="5123" max="5123" width="14.625" style="1" customWidth="1"/>
    <col min="5124" max="5124" width="15.125" style="1" customWidth="1"/>
    <col min="5125" max="5125" width="14.375" style="1" customWidth="1"/>
    <col min="5126" max="5126" width="14.875" style="1" customWidth="1"/>
    <col min="5127" max="5127" width="14.25" style="1" customWidth="1"/>
    <col min="5128" max="5376" width="9" style="1"/>
    <col min="5377" max="5377" width="40.75" style="1" customWidth="1"/>
    <col min="5378" max="5378" width="13.875" style="1" customWidth="1"/>
    <col min="5379" max="5379" width="14.625" style="1" customWidth="1"/>
    <col min="5380" max="5380" width="15.125" style="1" customWidth="1"/>
    <col min="5381" max="5381" width="14.375" style="1" customWidth="1"/>
    <col min="5382" max="5382" width="14.875" style="1" customWidth="1"/>
    <col min="5383" max="5383" width="14.25" style="1" customWidth="1"/>
    <col min="5384" max="5632" width="9" style="1"/>
    <col min="5633" max="5633" width="40.75" style="1" customWidth="1"/>
    <col min="5634" max="5634" width="13.875" style="1" customWidth="1"/>
    <col min="5635" max="5635" width="14.625" style="1" customWidth="1"/>
    <col min="5636" max="5636" width="15.125" style="1" customWidth="1"/>
    <col min="5637" max="5637" width="14.375" style="1" customWidth="1"/>
    <col min="5638" max="5638" width="14.875" style="1" customWidth="1"/>
    <col min="5639" max="5639" width="14.25" style="1" customWidth="1"/>
    <col min="5640" max="5888" width="9" style="1"/>
    <col min="5889" max="5889" width="40.75" style="1" customWidth="1"/>
    <col min="5890" max="5890" width="13.875" style="1" customWidth="1"/>
    <col min="5891" max="5891" width="14.625" style="1" customWidth="1"/>
    <col min="5892" max="5892" width="15.125" style="1" customWidth="1"/>
    <col min="5893" max="5893" width="14.375" style="1" customWidth="1"/>
    <col min="5894" max="5894" width="14.875" style="1" customWidth="1"/>
    <col min="5895" max="5895" width="14.25" style="1" customWidth="1"/>
    <col min="5896" max="6144" width="9" style="1"/>
    <col min="6145" max="6145" width="40.75" style="1" customWidth="1"/>
    <col min="6146" max="6146" width="13.875" style="1" customWidth="1"/>
    <col min="6147" max="6147" width="14.625" style="1" customWidth="1"/>
    <col min="6148" max="6148" width="15.125" style="1" customWidth="1"/>
    <col min="6149" max="6149" width="14.375" style="1" customWidth="1"/>
    <col min="6150" max="6150" width="14.875" style="1" customWidth="1"/>
    <col min="6151" max="6151" width="14.25" style="1" customWidth="1"/>
    <col min="6152" max="6400" width="9" style="1"/>
    <col min="6401" max="6401" width="40.75" style="1" customWidth="1"/>
    <col min="6402" max="6402" width="13.875" style="1" customWidth="1"/>
    <col min="6403" max="6403" width="14.625" style="1" customWidth="1"/>
    <col min="6404" max="6404" width="15.125" style="1" customWidth="1"/>
    <col min="6405" max="6405" width="14.375" style="1" customWidth="1"/>
    <col min="6406" max="6406" width="14.875" style="1" customWidth="1"/>
    <col min="6407" max="6407" width="14.25" style="1" customWidth="1"/>
    <col min="6408" max="6656" width="9" style="1"/>
    <col min="6657" max="6657" width="40.75" style="1" customWidth="1"/>
    <col min="6658" max="6658" width="13.875" style="1" customWidth="1"/>
    <col min="6659" max="6659" width="14.625" style="1" customWidth="1"/>
    <col min="6660" max="6660" width="15.125" style="1" customWidth="1"/>
    <col min="6661" max="6661" width="14.375" style="1" customWidth="1"/>
    <col min="6662" max="6662" width="14.875" style="1" customWidth="1"/>
    <col min="6663" max="6663" width="14.25" style="1" customWidth="1"/>
    <col min="6664" max="6912" width="9" style="1"/>
    <col min="6913" max="6913" width="40.75" style="1" customWidth="1"/>
    <col min="6914" max="6914" width="13.875" style="1" customWidth="1"/>
    <col min="6915" max="6915" width="14.625" style="1" customWidth="1"/>
    <col min="6916" max="6916" width="15.125" style="1" customWidth="1"/>
    <col min="6917" max="6917" width="14.375" style="1" customWidth="1"/>
    <col min="6918" max="6918" width="14.875" style="1" customWidth="1"/>
    <col min="6919" max="6919" width="14.25" style="1" customWidth="1"/>
    <col min="6920" max="7168" width="9" style="1"/>
    <col min="7169" max="7169" width="40.75" style="1" customWidth="1"/>
    <col min="7170" max="7170" width="13.875" style="1" customWidth="1"/>
    <col min="7171" max="7171" width="14.625" style="1" customWidth="1"/>
    <col min="7172" max="7172" width="15.125" style="1" customWidth="1"/>
    <col min="7173" max="7173" width="14.375" style="1" customWidth="1"/>
    <col min="7174" max="7174" width="14.875" style="1" customWidth="1"/>
    <col min="7175" max="7175" width="14.25" style="1" customWidth="1"/>
    <col min="7176" max="7424" width="9" style="1"/>
    <col min="7425" max="7425" width="40.75" style="1" customWidth="1"/>
    <col min="7426" max="7426" width="13.875" style="1" customWidth="1"/>
    <col min="7427" max="7427" width="14.625" style="1" customWidth="1"/>
    <col min="7428" max="7428" width="15.125" style="1" customWidth="1"/>
    <col min="7429" max="7429" width="14.375" style="1" customWidth="1"/>
    <col min="7430" max="7430" width="14.875" style="1" customWidth="1"/>
    <col min="7431" max="7431" width="14.25" style="1" customWidth="1"/>
    <col min="7432" max="7680" width="9" style="1"/>
    <col min="7681" max="7681" width="40.75" style="1" customWidth="1"/>
    <col min="7682" max="7682" width="13.875" style="1" customWidth="1"/>
    <col min="7683" max="7683" width="14.625" style="1" customWidth="1"/>
    <col min="7684" max="7684" width="15.125" style="1" customWidth="1"/>
    <col min="7685" max="7685" width="14.375" style="1" customWidth="1"/>
    <col min="7686" max="7686" width="14.875" style="1" customWidth="1"/>
    <col min="7687" max="7687" width="14.25" style="1" customWidth="1"/>
    <col min="7688" max="7936" width="9" style="1"/>
    <col min="7937" max="7937" width="40.75" style="1" customWidth="1"/>
    <col min="7938" max="7938" width="13.875" style="1" customWidth="1"/>
    <col min="7939" max="7939" width="14.625" style="1" customWidth="1"/>
    <col min="7940" max="7940" width="15.125" style="1" customWidth="1"/>
    <col min="7941" max="7941" width="14.375" style="1" customWidth="1"/>
    <col min="7942" max="7942" width="14.875" style="1" customWidth="1"/>
    <col min="7943" max="7943" width="14.25" style="1" customWidth="1"/>
    <col min="7944" max="8192" width="9" style="1"/>
    <col min="8193" max="8193" width="40.75" style="1" customWidth="1"/>
    <col min="8194" max="8194" width="13.875" style="1" customWidth="1"/>
    <col min="8195" max="8195" width="14.625" style="1" customWidth="1"/>
    <col min="8196" max="8196" width="15.125" style="1" customWidth="1"/>
    <col min="8197" max="8197" width="14.375" style="1" customWidth="1"/>
    <col min="8198" max="8198" width="14.875" style="1" customWidth="1"/>
    <col min="8199" max="8199" width="14.25" style="1" customWidth="1"/>
    <col min="8200" max="8448" width="9" style="1"/>
    <col min="8449" max="8449" width="40.75" style="1" customWidth="1"/>
    <col min="8450" max="8450" width="13.875" style="1" customWidth="1"/>
    <col min="8451" max="8451" width="14.625" style="1" customWidth="1"/>
    <col min="8452" max="8452" width="15.125" style="1" customWidth="1"/>
    <col min="8453" max="8453" width="14.375" style="1" customWidth="1"/>
    <col min="8454" max="8454" width="14.875" style="1" customWidth="1"/>
    <col min="8455" max="8455" width="14.25" style="1" customWidth="1"/>
    <col min="8456" max="8704" width="9" style="1"/>
    <col min="8705" max="8705" width="40.75" style="1" customWidth="1"/>
    <col min="8706" max="8706" width="13.875" style="1" customWidth="1"/>
    <col min="8707" max="8707" width="14.625" style="1" customWidth="1"/>
    <col min="8708" max="8708" width="15.125" style="1" customWidth="1"/>
    <col min="8709" max="8709" width="14.375" style="1" customWidth="1"/>
    <col min="8710" max="8710" width="14.875" style="1" customWidth="1"/>
    <col min="8711" max="8711" width="14.25" style="1" customWidth="1"/>
    <col min="8712" max="8960" width="9" style="1"/>
    <col min="8961" max="8961" width="40.75" style="1" customWidth="1"/>
    <col min="8962" max="8962" width="13.875" style="1" customWidth="1"/>
    <col min="8963" max="8963" width="14.625" style="1" customWidth="1"/>
    <col min="8964" max="8964" width="15.125" style="1" customWidth="1"/>
    <col min="8965" max="8965" width="14.375" style="1" customWidth="1"/>
    <col min="8966" max="8966" width="14.875" style="1" customWidth="1"/>
    <col min="8967" max="8967" width="14.25" style="1" customWidth="1"/>
    <col min="8968" max="9216" width="9" style="1"/>
    <col min="9217" max="9217" width="40.75" style="1" customWidth="1"/>
    <col min="9218" max="9218" width="13.875" style="1" customWidth="1"/>
    <col min="9219" max="9219" width="14.625" style="1" customWidth="1"/>
    <col min="9220" max="9220" width="15.125" style="1" customWidth="1"/>
    <col min="9221" max="9221" width="14.375" style="1" customWidth="1"/>
    <col min="9222" max="9222" width="14.875" style="1" customWidth="1"/>
    <col min="9223" max="9223" width="14.25" style="1" customWidth="1"/>
    <col min="9224" max="9472" width="9" style="1"/>
    <col min="9473" max="9473" width="40.75" style="1" customWidth="1"/>
    <col min="9474" max="9474" width="13.875" style="1" customWidth="1"/>
    <col min="9475" max="9475" width="14.625" style="1" customWidth="1"/>
    <col min="9476" max="9476" width="15.125" style="1" customWidth="1"/>
    <col min="9477" max="9477" width="14.375" style="1" customWidth="1"/>
    <col min="9478" max="9478" width="14.875" style="1" customWidth="1"/>
    <col min="9479" max="9479" width="14.25" style="1" customWidth="1"/>
    <col min="9480" max="9728" width="9" style="1"/>
    <col min="9729" max="9729" width="40.75" style="1" customWidth="1"/>
    <col min="9730" max="9730" width="13.875" style="1" customWidth="1"/>
    <col min="9731" max="9731" width="14.625" style="1" customWidth="1"/>
    <col min="9732" max="9732" width="15.125" style="1" customWidth="1"/>
    <col min="9733" max="9733" width="14.375" style="1" customWidth="1"/>
    <col min="9734" max="9734" width="14.875" style="1" customWidth="1"/>
    <col min="9735" max="9735" width="14.25" style="1" customWidth="1"/>
    <col min="9736" max="9984" width="9" style="1"/>
    <col min="9985" max="9985" width="40.75" style="1" customWidth="1"/>
    <col min="9986" max="9986" width="13.875" style="1" customWidth="1"/>
    <col min="9987" max="9987" width="14.625" style="1" customWidth="1"/>
    <col min="9988" max="9988" width="15.125" style="1" customWidth="1"/>
    <col min="9989" max="9989" width="14.375" style="1" customWidth="1"/>
    <col min="9990" max="9990" width="14.875" style="1" customWidth="1"/>
    <col min="9991" max="9991" width="14.25" style="1" customWidth="1"/>
    <col min="9992" max="10240" width="9" style="1"/>
    <col min="10241" max="10241" width="40.75" style="1" customWidth="1"/>
    <col min="10242" max="10242" width="13.875" style="1" customWidth="1"/>
    <col min="10243" max="10243" width="14.625" style="1" customWidth="1"/>
    <col min="10244" max="10244" width="15.125" style="1" customWidth="1"/>
    <col min="10245" max="10245" width="14.375" style="1" customWidth="1"/>
    <col min="10246" max="10246" width="14.875" style="1" customWidth="1"/>
    <col min="10247" max="10247" width="14.25" style="1" customWidth="1"/>
    <col min="10248" max="10496" width="9" style="1"/>
    <col min="10497" max="10497" width="40.75" style="1" customWidth="1"/>
    <col min="10498" max="10498" width="13.875" style="1" customWidth="1"/>
    <col min="10499" max="10499" width="14.625" style="1" customWidth="1"/>
    <col min="10500" max="10500" width="15.125" style="1" customWidth="1"/>
    <col min="10501" max="10501" width="14.375" style="1" customWidth="1"/>
    <col min="10502" max="10502" width="14.875" style="1" customWidth="1"/>
    <col min="10503" max="10503" width="14.25" style="1" customWidth="1"/>
    <col min="10504" max="10752" width="9" style="1"/>
    <col min="10753" max="10753" width="40.75" style="1" customWidth="1"/>
    <col min="10754" max="10754" width="13.875" style="1" customWidth="1"/>
    <col min="10755" max="10755" width="14.625" style="1" customWidth="1"/>
    <col min="10756" max="10756" width="15.125" style="1" customWidth="1"/>
    <col min="10757" max="10757" width="14.375" style="1" customWidth="1"/>
    <col min="10758" max="10758" width="14.875" style="1" customWidth="1"/>
    <col min="10759" max="10759" width="14.25" style="1" customWidth="1"/>
    <col min="10760" max="11008" width="9" style="1"/>
    <col min="11009" max="11009" width="40.75" style="1" customWidth="1"/>
    <col min="11010" max="11010" width="13.875" style="1" customWidth="1"/>
    <col min="11011" max="11011" width="14.625" style="1" customWidth="1"/>
    <col min="11012" max="11012" width="15.125" style="1" customWidth="1"/>
    <col min="11013" max="11013" width="14.375" style="1" customWidth="1"/>
    <col min="11014" max="11014" width="14.875" style="1" customWidth="1"/>
    <col min="11015" max="11015" width="14.25" style="1" customWidth="1"/>
    <col min="11016" max="11264" width="9" style="1"/>
    <col min="11265" max="11265" width="40.75" style="1" customWidth="1"/>
    <col min="11266" max="11266" width="13.875" style="1" customWidth="1"/>
    <col min="11267" max="11267" width="14.625" style="1" customWidth="1"/>
    <col min="11268" max="11268" width="15.125" style="1" customWidth="1"/>
    <col min="11269" max="11269" width="14.375" style="1" customWidth="1"/>
    <col min="11270" max="11270" width="14.875" style="1" customWidth="1"/>
    <col min="11271" max="11271" width="14.25" style="1" customWidth="1"/>
    <col min="11272" max="11520" width="9" style="1"/>
    <col min="11521" max="11521" width="40.75" style="1" customWidth="1"/>
    <col min="11522" max="11522" width="13.875" style="1" customWidth="1"/>
    <col min="11523" max="11523" width="14.625" style="1" customWidth="1"/>
    <col min="11524" max="11524" width="15.125" style="1" customWidth="1"/>
    <col min="11525" max="11525" width="14.375" style="1" customWidth="1"/>
    <col min="11526" max="11526" width="14.875" style="1" customWidth="1"/>
    <col min="11527" max="11527" width="14.25" style="1" customWidth="1"/>
    <col min="11528" max="11776" width="9" style="1"/>
    <col min="11777" max="11777" width="40.75" style="1" customWidth="1"/>
    <col min="11778" max="11778" width="13.875" style="1" customWidth="1"/>
    <col min="11779" max="11779" width="14.625" style="1" customWidth="1"/>
    <col min="11780" max="11780" width="15.125" style="1" customWidth="1"/>
    <col min="11781" max="11781" width="14.375" style="1" customWidth="1"/>
    <col min="11782" max="11782" width="14.875" style="1" customWidth="1"/>
    <col min="11783" max="11783" width="14.25" style="1" customWidth="1"/>
    <col min="11784" max="12032" width="9" style="1"/>
    <col min="12033" max="12033" width="40.75" style="1" customWidth="1"/>
    <col min="12034" max="12034" width="13.875" style="1" customWidth="1"/>
    <col min="12035" max="12035" width="14.625" style="1" customWidth="1"/>
    <col min="12036" max="12036" width="15.125" style="1" customWidth="1"/>
    <col min="12037" max="12037" width="14.375" style="1" customWidth="1"/>
    <col min="12038" max="12038" width="14.875" style="1" customWidth="1"/>
    <col min="12039" max="12039" width="14.25" style="1" customWidth="1"/>
    <col min="12040" max="12288" width="9" style="1"/>
    <col min="12289" max="12289" width="40.75" style="1" customWidth="1"/>
    <col min="12290" max="12290" width="13.875" style="1" customWidth="1"/>
    <col min="12291" max="12291" width="14.625" style="1" customWidth="1"/>
    <col min="12292" max="12292" width="15.125" style="1" customWidth="1"/>
    <col min="12293" max="12293" width="14.375" style="1" customWidth="1"/>
    <col min="12294" max="12294" width="14.875" style="1" customWidth="1"/>
    <col min="12295" max="12295" width="14.25" style="1" customWidth="1"/>
    <col min="12296" max="12544" width="9" style="1"/>
    <col min="12545" max="12545" width="40.75" style="1" customWidth="1"/>
    <col min="12546" max="12546" width="13.875" style="1" customWidth="1"/>
    <col min="12547" max="12547" width="14.625" style="1" customWidth="1"/>
    <col min="12548" max="12548" width="15.125" style="1" customWidth="1"/>
    <col min="12549" max="12549" width="14.375" style="1" customWidth="1"/>
    <col min="12550" max="12550" width="14.875" style="1" customWidth="1"/>
    <col min="12551" max="12551" width="14.25" style="1" customWidth="1"/>
    <col min="12552" max="12800" width="9" style="1"/>
    <col min="12801" max="12801" width="40.75" style="1" customWidth="1"/>
    <col min="12802" max="12802" width="13.875" style="1" customWidth="1"/>
    <col min="12803" max="12803" width="14.625" style="1" customWidth="1"/>
    <col min="12804" max="12804" width="15.125" style="1" customWidth="1"/>
    <col min="12805" max="12805" width="14.375" style="1" customWidth="1"/>
    <col min="12806" max="12806" width="14.875" style="1" customWidth="1"/>
    <col min="12807" max="12807" width="14.25" style="1" customWidth="1"/>
    <col min="12808" max="13056" width="9" style="1"/>
    <col min="13057" max="13057" width="40.75" style="1" customWidth="1"/>
    <col min="13058" max="13058" width="13.875" style="1" customWidth="1"/>
    <col min="13059" max="13059" width="14.625" style="1" customWidth="1"/>
    <col min="13060" max="13060" width="15.125" style="1" customWidth="1"/>
    <col min="13061" max="13061" width="14.375" style="1" customWidth="1"/>
    <col min="13062" max="13062" width="14.875" style="1" customWidth="1"/>
    <col min="13063" max="13063" width="14.25" style="1" customWidth="1"/>
    <col min="13064" max="13312" width="9" style="1"/>
    <col min="13313" max="13313" width="40.75" style="1" customWidth="1"/>
    <col min="13314" max="13314" width="13.875" style="1" customWidth="1"/>
    <col min="13315" max="13315" width="14.625" style="1" customWidth="1"/>
    <col min="13316" max="13316" width="15.125" style="1" customWidth="1"/>
    <col min="13317" max="13317" width="14.375" style="1" customWidth="1"/>
    <col min="13318" max="13318" width="14.875" style="1" customWidth="1"/>
    <col min="13319" max="13319" width="14.25" style="1" customWidth="1"/>
    <col min="13320" max="13568" width="9" style="1"/>
    <col min="13569" max="13569" width="40.75" style="1" customWidth="1"/>
    <col min="13570" max="13570" width="13.875" style="1" customWidth="1"/>
    <col min="13571" max="13571" width="14.625" style="1" customWidth="1"/>
    <col min="13572" max="13572" width="15.125" style="1" customWidth="1"/>
    <col min="13573" max="13573" width="14.375" style="1" customWidth="1"/>
    <col min="13574" max="13574" width="14.875" style="1" customWidth="1"/>
    <col min="13575" max="13575" width="14.25" style="1" customWidth="1"/>
    <col min="13576" max="13824" width="9" style="1"/>
    <col min="13825" max="13825" width="40.75" style="1" customWidth="1"/>
    <col min="13826" max="13826" width="13.875" style="1" customWidth="1"/>
    <col min="13827" max="13827" width="14.625" style="1" customWidth="1"/>
    <col min="13828" max="13828" width="15.125" style="1" customWidth="1"/>
    <col min="13829" max="13829" width="14.375" style="1" customWidth="1"/>
    <col min="13830" max="13830" width="14.875" style="1" customWidth="1"/>
    <col min="13831" max="13831" width="14.25" style="1" customWidth="1"/>
    <col min="13832" max="14080" width="9" style="1"/>
    <col min="14081" max="14081" width="40.75" style="1" customWidth="1"/>
    <col min="14082" max="14082" width="13.875" style="1" customWidth="1"/>
    <col min="14083" max="14083" width="14.625" style="1" customWidth="1"/>
    <col min="14084" max="14084" width="15.125" style="1" customWidth="1"/>
    <col min="14085" max="14085" width="14.375" style="1" customWidth="1"/>
    <col min="14086" max="14086" width="14.875" style="1" customWidth="1"/>
    <col min="14087" max="14087" width="14.25" style="1" customWidth="1"/>
    <col min="14088" max="14336" width="9" style="1"/>
    <col min="14337" max="14337" width="40.75" style="1" customWidth="1"/>
    <col min="14338" max="14338" width="13.875" style="1" customWidth="1"/>
    <col min="14339" max="14339" width="14.625" style="1" customWidth="1"/>
    <col min="14340" max="14340" width="15.125" style="1" customWidth="1"/>
    <col min="14341" max="14341" width="14.375" style="1" customWidth="1"/>
    <col min="14342" max="14342" width="14.875" style="1" customWidth="1"/>
    <col min="14343" max="14343" width="14.25" style="1" customWidth="1"/>
    <col min="14344" max="14592" width="9" style="1"/>
    <col min="14593" max="14593" width="40.75" style="1" customWidth="1"/>
    <col min="14594" max="14594" width="13.875" style="1" customWidth="1"/>
    <col min="14595" max="14595" width="14.625" style="1" customWidth="1"/>
    <col min="14596" max="14596" width="15.125" style="1" customWidth="1"/>
    <col min="14597" max="14597" width="14.375" style="1" customWidth="1"/>
    <col min="14598" max="14598" width="14.875" style="1" customWidth="1"/>
    <col min="14599" max="14599" width="14.25" style="1" customWidth="1"/>
    <col min="14600" max="14848" width="9" style="1"/>
    <col min="14849" max="14849" width="40.75" style="1" customWidth="1"/>
    <col min="14850" max="14850" width="13.875" style="1" customWidth="1"/>
    <col min="14851" max="14851" width="14.625" style="1" customWidth="1"/>
    <col min="14852" max="14852" width="15.125" style="1" customWidth="1"/>
    <col min="14853" max="14853" width="14.375" style="1" customWidth="1"/>
    <col min="14854" max="14854" width="14.875" style="1" customWidth="1"/>
    <col min="14855" max="14855" width="14.25" style="1" customWidth="1"/>
    <col min="14856" max="15104" width="9" style="1"/>
    <col min="15105" max="15105" width="40.75" style="1" customWidth="1"/>
    <col min="15106" max="15106" width="13.875" style="1" customWidth="1"/>
    <col min="15107" max="15107" width="14.625" style="1" customWidth="1"/>
    <col min="15108" max="15108" width="15.125" style="1" customWidth="1"/>
    <col min="15109" max="15109" width="14.375" style="1" customWidth="1"/>
    <col min="15110" max="15110" width="14.875" style="1" customWidth="1"/>
    <col min="15111" max="15111" width="14.25" style="1" customWidth="1"/>
    <col min="15112" max="15360" width="9" style="1"/>
    <col min="15361" max="15361" width="40.75" style="1" customWidth="1"/>
    <col min="15362" max="15362" width="13.875" style="1" customWidth="1"/>
    <col min="15363" max="15363" width="14.625" style="1" customWidth="1"/>
    <col min="15364" max="15364" width="15.125" style="1" customWidth="1"/>
    <col min="15365" max="15365" width="14.375" style="1" customWidth="1"/>
    <col min="15366" max="15366" width="14.875" style="1" customWidth="1"/>
    <col min="15367" max="15367" width="14.25" style="1" customWidth="1"/>
    <col min="15368" max="15616" width="9" style="1"/>
    <col min="15617" max="15617" width="40.75" style="1" customWidth="1"/>
    <col min="15618" max="15618" width="13.875" style="1" customWidth="1"/>
    <col min="15619" max="15619" width="14.625" style="1" customWidth="1"/>
    <col min="15620" max="15620" width="15.125" style="1" customWidth="1"/>
    <col min="15621" max="15621" width="14.375" style="1" customWidth="1"/>
    <col min="15622" max="15622" width="14.875" style="1" customWidth="1"/>
    <col min="15623" max="15623" width="14.25" style="1" customWidth="1"/>
    <col min="15624" max="15872" width="9" style="1"/>
    <col min="15873" max="15873" width="40.75" style="1" customWidth="1"/>
    <col min="15874" max="15874" width="13.875" style="1" customWidth="1"/>
    <col min="15875" max="15875" width="14.625" style="1" customWidth="1"/>
    <col min="15876" max="15876" width="15.125" style="1" customWidth="1"/>
    <col min="15877" max="15877" width="14.375" style="1" customWidth="1"/>
    <col min="15878" max="15878" width="14.875" style="1" customWidth="1"/>
    <col min="15879" max="15879" width="14.25" style="1" customWidth="1"/>
    <col min="15880" max="16128" width="9" style="1"/>
    <col min="16129" max="16129" width="40.75" style="1" customWidth="1"/>
    <col min="16130" max="16130" width="13.875" style="1" customWidth="1"/>
    <col min="16131" max="16131" width="14.625" style="1" customWidth="1"/>
    <col min="16132" max="16132" width="15.125" style="1" customWidth="1"/>
    <col min="16133" max="16133" width="14.375" style="1" customWidth="1"/>
    <col min="16134" max="16134" width="14.875" style="1" customWidth="1"/>
    <col min="16135" max="16135" width="14.25" style="1" customWidth="1"/>
    <col min="16136" max="16384" width="9" style="1"/>
  </cols>
  <sheetData>
    <row r="1" spans="1:7" ht="25.5">
      <c r="A1" s="70" t="s">
        <v>176</v>
      </c>
      <c r="B1" s="70"/>
      <c r="C1" s="70"/>
      <c r="D1" s="70"/>
      <c r="E1" s="70"/>
      <c r="F1" s="70"/>
      <c r="G1" s="70"/>
    </row>
    <row r="2" spans="1:7" ht="18.75" customHeight="1">
      <c r="G2" s="1" t="s">
        <v>0</v>
      </c>
    </row>
    <row r="3" spans="1:7">
      <c r="A3" s="72" t="s">
        <v>1</v>
      </c>
      <c r="B3" s="72" t="s">
        <v>177</v>
      </c>
      <c r="C3" s="72" t="s">
        <v>2</v>
      </c>
      <c r="D3" s="72" t="s">
        <v>3</v>
      </c>
      <c r="E3" s="72" t="s">
        <v>4</v>
      </c>
      <c r="F3" s="72" t="s">
        <v>5</v>
      </c>
      <c r="G3" s="72"/>
    </row>
    <row r="4" spans="1:7">
      <c r="A4" s="72"/>
      <c r="B4" s="72"/>
      <c r="C4" s="72"/>
      <c r="D4" s="72"/>
      <c r="E4" s="72"/>
      <c r="F4" s="9" t="s">
        <v>178</v>
      </c>
      <c r="G4" s="9" t="s">
        <v>7</v>
      </c>
    </row>
    <row r="5" spans="1:7" ht="17.25" customHeight="1">
      <c r="A5" s="3" t="s">
        <v>179</v>
      </c>
      <c r="B5" s="11">
        <f>B6+B9+B12+B15+B18+B21+B24+B27</f>
        <v>151278</v>
      </c>
      <c r="C5" s="11">
        <f>C6+C9+C12+C15+C18+C21+C24+C27</f>
        <v>183299</v>
      </c>
      <c r="D5" s="11">
        <f>D6+D9+D12+D15+D18+D21+D24+D27</f>
        <v>151400</v>
      </c>
      <c r="E5" s="12">
        <f>C5/B5*100</f>
        <v>121.16699057364586</v>
      </c>
      <c r="F5" s="11">
        <f>C5-D5</f>
        <v>31899</v>
      </c>
      <c r="G5" s="12">
        <f>F5/D5*100</f>
        <v>21.069352708058126</v>
      </c>
    </row>
    <row r="6" spans="1:7" ht="15" customHeight="1">
      <c r="A6" s="3" t="s">
        <v>180</v>
      </c>
      <c r="B6" s="11">
        <v>57147</v>
      </c>
      <c r="C6" s="11">
        <v>86437</v>
      </c>
      <c r="D6" s="11">
        <v>62232</v>
      </c>
      <c r="E6" s="12">
        <f t="shared" ref="E6:E32" si="0">C6/B6*100</f>
        <v>151.25378410065272</v>
      </c>
      <c r="F6" s="11">
        <f t="shared" ref="F6:F32" si="1">C6-D6</f>
        <v>24205</v>
      </c>
      <c r="G6" s="12">
        <f t="shared" ref="G6:G32" si="2">F6/D6*100</f>
        <v>38.894780820156832</v>
      </c>
    </row>
    <row r="7" spans="1:7" ht="15" customHeight="1">
      <c r="A7" s="3" t="s">
        <v>181</v>
      </c>
      <c r="B7" s="11">
        <v>32780</v>
      </c>
      <c r="C7" s="11">
        <v>40478</v>
      </c>
      <c r="D7" s="11">
        <v>32503</v>
      </c>
      <c r="E7" s="12">
        <f t="shared" si="0"/>
        <v>123.48383160463699</v>
      </c>
      <c r="F7" s="11">
        <f t="shared" si="1"/>
        <v>7975</v>
      </c>
      <c r="G7" s="12">
        <f t="shared" si="2"/>
        <v>24.53619665876996</v>
      </c>
    </row>
    <row r="8" spans="1:7" ht="15" customHeight="1">
      <c r="A8" s="3" t="s">
        <v>182</v>
      </c>
      <c r="B8" s="11">
        <v>22037</v>
      </c>
      <c r="C8" s="11">
        <v>22385</v>
      </c>
      <c r="D8" s="11">
        <v>21169</v>
      </c>
      <c r="E8" s="12">
        <f t="shared" si="0"/>
        <v>101.57916231791985</v>
      </c>
      <c r="F8" s="11">
        <f t="shared" si="1"/>
        <v>1216</v>
      </c>
      <c r="G8" s="12">
        <f t="shared" si="2"/>
        <v>5.7442486655014404</v>
      </c>
    </row>
    <row r="9" spans="1:7" ht="15" customHeight="1">
      <c r="A9" s="3" t="s">
        <v>183</v>
      </c>
      <c r="B9" s="11">
        <v>13442</v>
      </c>
      <c r="C9" s="11">
        <v>13646</v>
      </c>
      <c r="D9" s="11">
        <v>12459</v>
      </c>
      <c r="E9" s="12">
        <f t="shared" si="0"/>
        <v>101.51763130486535</v>
      </c>
      <c r="F9" s="11">
        <f t="shared" si="1"/>
        <v>1187</v>
      </c>
      <c r="G9" s="12">
        <f t="shared" si="2"/>
        <v>9.5272493779597074</v>
      </c>
    </row>
    <row r="10" spans="1:7" ht="15" customHeight="1">
      <c r="A10" s="3" t="s">
        <v>181</v>
      </c>
      <c r="B10" s="11">
        <v>1900</v>
      </c>
      <c r="C10" s="11">
        <v>2957</v>
      </c>
      <c r="D10" s="11">
        <v>1700</v>
      </c>
      <c r="E10" s="12">
        <f t="shared" si="0"/>
        <v>155.63157894736844</v>
      </c>
      <c r="F10" s="11">
        <f t="shared" si="1"/>
        <v>1257</v>
      </c>
      <c r="G10" s="12">
        <f t="shared" si="2"/>
        <v>73.941176470588232</v>
      </c>
    </row>
    <row r="11" spans="1:7" ht="15" customHeight="1">
      <c r="A11" s="3" t="s">
        <v>182</v>
      </c>
      <c r="B11" s="11">
        <v>11301</v>
      </c>
      <c r="C11" s="11">
        <v>10523</v>
      </c>
      <c r="D11" s="11">
        <v>10579</v>
      </c>
      <c r="E11" s="12">
        <f t="shared" si="0"/>
        <v>93.115653481992737</v>
      </c>
      <c r="F11" s="11">
        <f t="shared" si="1"/>
        <v>-56</v>
      </c>
      <c r="G11" s="12">
        <f t="shared" si="2"/>
        <v>-0.52935060024576985</v>
      </c>
    </row>
    <row r="12" spans="1:7" ht="15" customHeight="1">
      <c r="A12" s="3" t="s">
        <v>184</v>
      </c>
      <c r="B12" s="11">
        <v>34993</v>
      </c>
      <c r="C12" s="11">
        <v>35646</v>
      </c>
      <c r="D12" s="11">
        <v>34999</v>
      </c>
      <c r="E12" s="12">
        <f t="shared" si="0"/>
        <v>101.86608750321493</v>
      </c>
      <c r="F12" s="11">
        <f t="shared" si="1"/>
        <v>647</v>
      </c>
      <c r="G12" s="12">
        <f t="shared" si="2"/>
        <v>1.8486242464070404</v>
      </c>
    </row>
    <row r="13" spans="1:7" ht="15" customHeight="1">
      <c r="A13" s="3" t="s">
        <v>181</v>
      </c>
      <c r="B13" s="11">
        <v>22840</v>
      </c>
      <c r="C13" s="11">
        <v>21747</v>
      </c>
      <c r="D13" s="11">
        <v>22840</v>
      </c>
      <c r="E13" s="12">
        <f t="shared" si="0"/>
        <v>95.214535901926439</v>
      </c>
      <c r="F13" s="11">
        <f t="shared" si="1"/>
        <v>-1093</v>
      </c>
      <c r="G13" s="12">
        <f t="shared" si="2"/>
        <v>-4.7854640980735557</v>
      </c>
    </row>
    <row r="14" spans="1:7" ht="15" customHeight="1">
      <c r="A14" s="3" t="s">
        <v>182</v>
      </c>
      <c r="B14" s="11">
        <v>12140</v>
      </c>
      <c r="C14" s="11">
        <v>13760</v>
      </c>
      <c r="D14" s="11">
        <v>12143</v>
      </c>
      <c r="E14" s="12">
        <f t="shared" si="0"/>
        <v>113.34431630971993</v>
      </c>
      <c r="F14" s="11">
        <f t="shared" si="1"/>
        <v>1617</v>
      </c>
      <c r="G14" s="12">
        <f t="shared" si="2"/>
        <v>13.31631392571852</v>
      </c>
    </row>
    <row r="15" spans="1:7" ht="15" customHeight="1">
      <c r="A15" s="3" t="s">
        <v>185</v>
      </c>
      <c r="B15" s="11">
        <v>10391</v>
      </c>
      <c r="C15" s="11">
        <v>11588</v>
      </c>
      <c r="D15" s="11">
        <v>11130</v>
      </c>
      <c r="E15" s="12">
        <f t="shared" si="0"/>
        <v>111.51958425560582</v>
      </c>
      <c r="F15" s="11">
        <f t="shared" si="1"/>
        <v>458</v>
      </c>
      <c r="G15" s="12">
        <f t="shared" si="2"/>
        <v>4.1150044923629832</v>
      </c>
    </row>
    <row r="16" spans="1:7" ht="15" customHeight="1">
      <c r="A16" s="3" t="s">
        <v>181</v>
      </c>
      <c r="B16" s="11">
        <v>10278</v>
      </c>
      <c r="C16" s="11">
        <v>11398</v>
      </c>
      <c r="D16" s="11">
        <v>11096</v>
      </c>
      <c r="E16" s="12">
        <f t="shared" si="0"/>
        <v>110.89706168515275</v>
      </c>
      <c r="F16" s="11">
        <f t="shared" si="1"/>
        <v>302</v>
      </c>
      <c r="G16" s="12">
        <f t="shared" si="2"/>
        <v>2.7217015140591201</v>
      </c>
    </row>
    <row r="17" spans="1:7" ht="15" customHeight="1">
      <c r="A17" s="3" t="s">
        <v>182</v>
      </c>
      <c r="B17" s="11"/>
      <c r="C17" s="11"/>
      <c r="D17" s="11"/>
      <c r="E17" s="12"/>
      <c r="F17" s="11"/>
      <c r="G17" s="12"/>
    </row>
    <row r="18" spans="1:7" ht="15" customHeight="1">
      <c r="A18" s="3" t="s">
        <v>186</v>
      </c>
      <c r="B18" s="11">
        <v>33309</v>
      </c>
      <c r="C18" s="11">
        <v>33541</v>
      </c>
      <c r="D18" s="11">
        <v>28528</v>
      </c>
      <c r="E18" s="12">
        <f t="shared" si="0"/>
        <v>100.69650845116935</v>
      </c>
      <c r="F18" s="11">
        <f t="shared" si="1"/>
        <v>5013</v>
      </c>
      <c r="G18" s="12">
        <f t="shared" si="2"/>
        <v>17.572209758833427</v>
      </c>
    </row>
    <row r="19" spans="1:7" ht="15" customHeight="1">
      <c r="A19" s="3" t="s">
        <v>181</v>
      </c>
      <c r="B19" s="11">
        <v>10782</v>
      </c>
      <c r="C19" s="11">
        <v>10542</v>
      </c>
      <c r="D19" s="11">
        <v>8045</v>
      </c>
      <c r="E19" s="12">
        <f t="shared" si="0"/>
        <v>97.774067890929331</v>
      </c>
      <c r="F19" s="11">
        <f t="shared" si="1"/>
        <v>2497</v>
      </c>
      <c r="G19" s="12">
        <f t="shared" si="2"/>
        <v>31.037911746426349</v>
      </c>
    </row>
    <row r="20" spans="1:7" ht="15" customHeight="1">
      <c r="A20" s="3" t="s">
        <v>182</v>
      </c>
      <c r="B20" s="11">
        <v>22326</v>
      </c>
      <c r="C20" s="11">
        <v>22614</v>
      </c>
      <c r="D20" s="11">
        <v>20361</v>
      </c>
      <c r="E20" s="12">
        <f t="shared" si="0"/>
        <v>101.28997581295351</v>
      </c>
      <c r="F20" s="11">
        <f t="shared" si="1"/>
        <v>2253</v>
      </c>
      <c r="G20" s="12">
        <f t="shared" si="2"/>
        <v>11.065271843229704</v>
      </c>
    </row>
    <row r="21" spans="1:7" ht="15" customHeight="1">
      <c r="A21" s="3" t="s">
        <v>187</v>
      </c>
      <c r="B21" s="11">
        <v>638</v>
      </c>
      <c r="C21" s="11">
        <v>760</v>
      </c>
      <c r="D21" s="11">
        <v>646</v>
      </c>
      <c r="E21" s="12">
        <f t="shared" si="0"/>
        <v>119.12225705329153</v>
      </c>
      <c r="F21" s="11">
        <f t="shared" si="1"/>
        <v>114</v>
      </c>
      <c r="G21" s="12">
        <f t="shared" si="2"/>
        <v>17.647058823529413</v>
      </c>
    </row>
    <row r="22" spans="1:7" ht="15" customHeight="1">
      <c r="A22" s="3" t="s">
        <v>181</v>
      </c>
      <c r="B22" s="11">
        <v>600</v>
      </c>
      <c r="C22" s="11">
        <v>689</v>
      </c>
      <c r="D22" s="11">
        <v>609</v>
      </c>
      <c r="E22" s="12">
        <f t="shared" si="0"/>
        <v>114.83333333333334</v>
      </c>
      <c r="F22" s="11">
        <f t="shared" si="1"/>
        <v>80</v>
      </c>
      <c r="G22" s="12">
        <f t="shared" si="2"/>
        <v>13.136288998357964</v>
      </c>
    </row>
    <row r="23" spans="1:7" ht="15" customHeight="1">
      <c r="A23" s="3" t="s">
        <v>188</v>
      </c>
      <c r="B23" s="11"/>
      <c r="C23" s="11"/>
      <c r="D23" s="11"/>
      <c r="E23" s="12"/>
      <c r="F23" s="11"/>
      <c r="G23" s="12"/>
    </row>
    <row r="24" spans="1:7" ht="15" customHeight="1">
      <c r="A24" s="3" t="s">
        <v>189</v>
      </c>
      <c r="B24" s="11">
        <v>859</v>
      </c>
      <c r="C24" s="11">
        <v>1090</v>
      </c>
      <c r="D24" s="11">
        <v>887</v>
      </c>
      <c r="E24" s="12">
        <f t="shared" si="0"/>
        <v>126.89173457508731</v>
      </c>
      <c r="F24" s="11">
        <f t="shared" si="1"/>
        <v>203</v>
      </c>
      <c r="G24" s="12">
        <f t="shared" si="2"/>
        <v>22.886133032694474</v>
      </c>
    </row>
    <row r="25" spans="1:7" ht="15" customHeight="1">
      <c r="A25" s="3" t="s">
        <v>181</v>
      </c>
      <c r="B25" s="11">
        <v>858</v>
      </c>
      <c r="C25" s="11">
        <v>1087</v>
      </c>
      <c r="D25" s="11">
        <v>885</v>
      </c>
      <c r="E25" s="12">
        <f t="shared" si="0"/>
        <v>126.68997668997667</v>
      </c>
      <c r="F25" s="11">
        <f t="shared" si="1"/>
        <v>202</v>
      </c>
      <c r="G25" s="12">
        <f t="shared" si="2"/>
        <v>22.824858757062145</v>
      </c>
    </row>
    <row r="26" spans="1:7" ht="15" customHeight="1">
      <c r="A26" s="3" t="s">
        <v>188</v>
      </c>
      <c r="B26" s="11"/>
      <c r="C26" s="11"/>
      <c r="D26" s="11"/>
      <c r="E26" s="12"/>
      <c r="F26" s="11"/>
      <c r="G26" s="12"/>
    </row>
    <row r="27" spans="1:7" ht="15" customHeight="1">
      <c r="A27" s="3" t="s">
        <v>190</v>
      </c>
      <c r="B27" s="11">
        <v>499</v>
      </c>
      <c r="C27" s="11">
        <v>591</v>
      </c>
      <c r="D27" s="11">
        <v>519</v>
      </c>
      <c r="E27" s="12">
        <f t="shared" si="0"/>
        <v>118.43687374749499</v>
      </c>
      <c r="F27" s="11">
        <f t="shared" si="1"/>
        <v>72</v>
      </c>
      <c r="G27" s="12">
        <f t="shared" si="2"/>
        <v>13.872832369942195</v>
      </c>
    </row>
    <row r="28" spans="1:7" ht="15" customHeight="1">
      <c r="A28" s="3" t="s">
        <v>181</v>
      </c>
      <c r="B28" s="11">
        <v>492</v>
      </c>
      <c r="C28" s="11">
        <v>579</v>
      </c>
      <c r="D28" s="11">
        <v>513</v>
      </c>
      <c r="E28" s="12">
        <f t="shared" si="0"/>
        <v>117.68292682926828</v>
      </c>
      <c r="F28" s="11">
        <f t="shared" si="1"/>
        <v>66</v>
      </c>
      <c r="G28" s="12">
        <f t="shared" si="2"/>
        <v>12.865497076023392</v>
      </c>
    </row>
    <row r="29" spans="1:7" ht="15" customHeight="1">
      <c r="A29" s="3" t="s">
        <v>188</v>
      </c>
      <c r="B29" s="11"/>
      <c r="C29" s="11"/>
      <c r="D29" s="11"/>
      <c r="E29" s="12"/>
      <c r="F29" s="11"/>
      <c r="G29" s="12"/>
    </row>
    <row r="30" spans="1:7" ht="15" customHeight="1">
      <c r="A30" s="3"/>
      <c r="B30" s="11"/>
      <c r="C30" s="11"/>
      <c r="D30" s="11"/>
      <c r="E30" s="12"/>
      <c r="F30" s="11"/>
      <c r="G30" s="12"/>
    </row>
    <row r="31" spans="1:7" ht="15" customHeight="1">
      <c r="A31" s="3" t="s">
        <v>191</v>
      </c>
      <c r="B31" s="11">
        <v>59545</v>
      </c>
      <c r="C31" s="11">
        <v>66727</v>
      </c>
      <c r="D31" s="11">
        <v>71435</v>
      </c>
      <c r="E31" s="12">
        <f t="shared" si="0"/>
        <v>112.06146611806199</v>
      </c>
      <c r="F31" s="11">
        <f t="shared" si="1"/>
        <v>-4708</v>
      </c>
      <c r="G31" s="12">
        <f t="shared" si="2"/>
        <v>-6.5906068453839159</v>
      </c>
    </row>
    <row r="32" spans="1:7" ht="15" customHeight="1">
      <c r="A32" s="10" t="s">
        <v>192</v>
      </c>
      <c r="B32" s="11">
        <f>B5+B31</f>
        <v>210823</v>
      </c>
      <c r="C32" s="11">
        <f>C5+C31</f>
        <v>250026</v>
      </c>
      <c r="D32" s="11">
        <f>D5+D31</f>
        <v>222835</v>
      </c>
      <c r="E32" s="12">
        <f t="shared" si="0"/>
        <v>118.59521968665658</v>
      </c>
      <c r="F32" s="11">
        <f t="shared" si="1"/>
        <v>27191</v>
      </c>
      <c r="G32" s="12">
        <f t="shared" si="2"/>
        <v>12.202302151816365</v>
      </c>
    </row>
  </sheetData>
  <mergeCells count="7">
    <mergeCell ref="A1:G1"/>
    <mergeCell ref="A3:A4"/>
    <mergeCell ref="B3:B4"/>
    <mergeCell ref="C3:C4"/>
    <mergeCell ref="D3:D4"/>
    <mergeCell ref="E3:E4"/>
    <mergeCell ref="F3:G3"/>
  </mergeCells>
  <phoneticPr fontId="1" type="noConversion"/>
  <printOptions horizontalCentered="1"/>
  <pageMargins left="0.70866141732283472" right="0.70866141732283472" top="0.37" bottom="0.62" header="0.17" footer="0.31496062992125984"/>
  <pageSetup paperSize="9" orientation="landscape" r:id="rId1"/>
  <headerFooter>
    <oddFooter>&amp;C8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I8" sqref="I8"/>
    </sheetView>
  </sheetViews>
  <sheetFormatPr defaultRowHeight="13.5"/>
  <cols>
    <col min="1" max="1" width="32.125" style="1" customWidth="1"/>
    <col min="2" max="2" width="14.375" style="1" customWidth="1"/>
    <col min="3" max="3" width="13.875" style="1" customWidth="1"/>
    <col min="4" max="4" width="14.375" style="1" customWidth="1"/>
    <col min="5" max="5" width="13.75" style="1" customWidth="1"/>
    <col min="6" max="6" width="13.625" style="1" customWidth="1"/>
    <col min="7" max="7" width="13.5" style="1" customWidth="1"/>
    <col min="8" max="256" width="9" style="1"/>
    <col min="257" max="257" width="35.25" style="1" customWidth="1"/>
    <col min="258" max="258" width="14.375" style="1" customWidth="1"/>
    <col min="259" max="259" width="13.875" style="1" customWidth="1"/>
    <col min="260" max="260" width="14.375" style="1" customWidth="1"/>
    <col min="261" max="261" width="13.75" style="1" customWidth="1"/>
    <col min="262" max="262" width="13.625" style="1" customWidth="1"/>
    <col min="263" max="263" width="13.5" style="1" customWidth="1"/>
    <col min="264" max="512" width="9" style="1"/>
    <col min="513" max="513" width="35.25" style="1" customWidth="1"/>
    <col min="514" max="514" width="14.375" style="1" customWidth="1"/>
    <col min="515" max="515" width="13.875" style="1" customWidth="1"/>
    <col min="516" max="516" width="14.375" style="1" customWidth="1"/>
    <col min="517" max="517" width="13.75" style="1" customWidth="1"/>
    <col min="518" max="518" width="13.625" style="1" customWidth="1"/>
    <col min="519" max="519" width="13.5" style="1" customWidth="1"/>
    <col min="520" max="768" width="9" style="1"/>
    <col min="769" max="769" width="35.25" style="1" customWidth="1"/>
    <col min="770" max="770" width="14.375" style="1" customWidth="1"/>
    <col min="771" max="771" width="13.875" style="1" customWidth="1"/>
    <col min="772" max="772" width="14.375" style="1" customWidth="1"/>
    <col min="773" max="773" width="13.75" style="1" customWidth="1"/>
    <col min="774" max="774" width="13.625" style="1" customWidth="1"/>
    <col min="775" max="775" width="13.5" style="1" customWidth="1"/>
    <col min="776" max="1024" width="9" style="1"/>
    <col min="1025" max="1025" width="35.25" style="1" customWidth="1"/>
    <col min="1026" max="1026" width="14.375" style="1" customWidth="1"/>
    <col min="1027" max="1027" width="13.875" style="1" customWidth="1"/>
    <col min="1028" max="1028" width="14.375" style="1" customWidth="1"/>
    <col min="1029" max="1029" width="13.75" style="1" customWidth="1"/>
    <col min="1030" max="1030" width="13.625" style="1" customWidth="1"/>
    <col min="1031" max="1031" width="13.5" style="1" customWidth="1"/>
    <col min="1032" max="1280" width="9" style="1"/>
    <col min="1281" max="1281" width="35.25" style="1" customWidth="1"/>
    <col min="1282" max="1282" width="14.375" style="1" customWidth="1"/>
    <col min="1283" max="1283" width="13.875" style="1" customWidth="1"/>
    <col min="1284" max="1284" width="14.375" style="1" customWidth="1"/>
    <col min="1285" max="1285" width="13.75" style="1" customWidth="1"/>
    <col min="1286" max="1286" width="13.625" style="1" customWidth="1"/>
    <col min="1287" max="1287" width="13.5" style="1" customWidth="1"/>
    <col min="1288" max="1536" width="9" style="1"/>
    <col min="1537" max="1537" width="35.25" style="1" customWidth="1"/>
    <col min="1538" max="1538" width="14.375" style="1" customWidth="1"/>
    <col min="1539" max="1539" width="13.875" style="1" customWidth="1"/>
    <col min="1540" max="1540" width="14.375" style="1" customWidth="1"/>
    <col min="1541" max="1541" width="13.75" style="1" customWidth="1"/>
    <col min="1542" max="1542" width="13.625" style="1" customWidth="1"/>
    <col min="1543" max="1543" width="13.5" style="1" customWidth="1"/>
    <col min="1544" max="1792" width="9" style="1"/>
    <col min="1793" max="1793" width="35.25" style="1" customWidth="1"/>
    <col min="1794" max="1794" width="14.375" style="1" customWidth="1"/>
    <col min="1795" max="1795" width="13.875" style="1" customWidth="1"/>
    <col min="1796" max="1796" width="14.375" style="1" customWidth="1"/>
    <col min="1797" max="1797" width="13.75" style="1" customWidth="1"/>
    <col min="1798" max="1798" width="13.625" style="1" customWidth="1"/>
    <col min="1799" max="1799" width="13.5" style="1" customWidth="1"/>
    <col min="1800" max="2048" width="9" style="1"/>
    <col min="2049" max="2049" width="35.25" style="1" customWidth="1"/>
    <col min="2050" max="2050" width="14.375" style="1" customWidth="1"/>
    <col min="2051" max="2051" width="13.875" style="1" customWidth="1"/>
    <col min="2052" max="2052" width="14.375" style="1" customWidth="1"/>
    <col min="2053" max="2053" width="13.75" style="1" customWidth="1"/>
    <col min="2054" max="2054" width="13.625" style="1" customWidth="1"/>
    <col min="2055" max="2055" width="13.5" style="1" customWidth="1"/>
    <col min="2056" max="2304" width="9" style="1"/>
    <col min="2305" max="2305" width="35.25" style="1" customWidth="1"/>
    <col min="2306" max="2306" width="14.375" style="1" customWidth="1"/>
    <col min="2307" max="2307" width="13.875" style="1" customWidth="1"/>
    <col min="2308" max="2308" width="14.375" style="1" customWidth="1"/>
    <col min="2309" max="2309" width="13.75" style="1" customWidth="1"/>
    <col min="2310" max="2310" width="13.625" style="1" customWidth="1"/>
    <col min="2311" max="2311" width="13.5" style="1" customWidth="1"/>
    <col min="2312" max="2560" width="9" style="1"/>
    <col min="2561" max="2561" width="35.25" style="1" customWidth="1"/>
    <col min="2562" max="2562" width="14.375" style="1" customWidth="1"/>
    <col min="2563" max="2563" width="13.875" style="1" customWidth="1"/>
    <col min="2564" max="2564" width="14.375" style="1" customWidth="1"/>
    <col min="2565" max="2565" width="13.75" style="1" customWidth="1"/>
    <col min="2566" max="2566" width="13.625" style="1" customWidth="1"/>
    <col min="2567" max="2567" width="13.5" style="1" customWidth="1"/>
    <col min="2568" max="2816" width="9" style="1"/>
    <col min="2817" max="2817" width="35.25" style="1" customWidth="1"/>
    <col min="2818" max="2818" width="14.375" style="1" customWidth="1"/>
    <col min="2819" max="2819" width="13.875" style="1" customWidth="1"/>
    <col min="2820" max="2820" width="14.375" style="1" customWidth="1"/>
    <col min="2821" max="2821" width="13.75" style="1" customWidth="1"/>
    <col min="2822" max="2822" width="13.625" style="1" customWidth="1"/>
    <col min="2823" max="2823" width="13.5" style="1" customWidth="1"/>
    <col min="2824" max="3072" width="9" style="1"/>
    <col min="3073" max="3073" width="35.25" style="1" customWidth="1"/>
    <col min="3074" max="3074" width="14.375" style="1" customWidth="1"/>
    <col min="3075" max="3075" width="13.875" style="1" customWidth="1"/>
    <col min="3076" max="3076" width="14.375" style="1" customWidth="1"/>
    <col min="3077" max="3077" width="13.75" style="1" customWidth="1"/>
    <col min="3078" max="3078" width="13.625" style="1" customWidth="1"/>
    <col min="3079" max="3079" width="13.5" style="1" customWidth="1"/>
    <col min="3080" max="3328" width="9" style="1"/>
    <col min="3329" max="3329" width="35.25" style="1" customWidth="1"/>
    <col min="3330" max="3330" width="14.375" style="1" customWidth="1"/>
    <col min="3331" max="3331" width="13.875" style="1" customWidth="1"/>
    <col min="3332" max="3332" width="14.375" style="1" customWidth="1"/>
    <col min="3333" max="3333" width="13.75" style="1" customWidth="1"/>
    <col min="3334" max="3334" width="13.625" style="1" customWidth="1"/>
    <col min="3335" max="3335" width="13.5" style="1" customWidth="1"/>
    <col min="3336" max="3584" width="9" style="1"/>
    <col min="3585" max="3585" width="35.25" style="1" customWidth="1"/>
    <col min="3586" max="3586" width="14.375" style="1" customWidth="1"/>
    <col min="3587" max="3587" width="13.875" style="1" customWidth="1"/>
    <col min="3588" max="3588" width="14.375" style="1" customWidth="1"/>
    <col min="3589" max="3589" width="13.75" style="1" customWidth="1"/>
    <col min="3590" max="3590" width="13.625" style="1" customWidth="1"/>
    <col min="3591" max="3591" width="13.5" style="1" customWidth="1"/>
    <col min="3592" max="3840" width="9" style="1"/>
    <col min="3841" max="3841" width="35.25" style="1" customWidth="1"/>
    <col min="3842" max="3842" width="14.375" style="1" customWidth="1"/>
    <col min="3843" max="3843" width="13.875" style="1" customWidth="1"/>
    <col min="3844" max="3844" width="14.375" style="1" customWidth="1"/>
    <col min="3845" max="3845" width="13.75" style="1" customWidth="1"/>
    <col min="3846" max="3846" width="13.625" style="1" customWidth="1"/>
    <col min="3847" max="3847" width="13.5" style="1" customWidth="1"/>
    <col min="3848" max="4096" width="9" style="1"/>
    <col min="4097" max="4097" width="35.25" style="1" customWidth="1"/>
    <col min="4098" max="4098" width="14.375" style="1" customWidth="1"/>
    <col min="4099" max="4099" width="13.875" style="1" customWidth="1"/>
    <col min="4100" max="4100" width="14.375" style="1" customWidth="1"/>
    <col min="4101" max="4101" width="13.75" style="1" customWidth="1"/>
    <col min="4102" max="4102" width="13.625" style="1" customWidth="1"/>
    <col min="4103" max="4103" width="13.5" style="1" customWidth="1"/>
    <col min="4104" max="4352" width="9" style="1"/>
    <col min="4353" max="4353" width="35.25" style="1" customWidth="1"/>
    <col min="4354" max="4354" width="14.375" style="1" customWidth="1"/>
    <col min="4355" max="4355" width="13.875" style="1" customWidth="1"/>
    <col min="4356" max="4356" width="14.375" style="1" customWidth="1"/>
    <col min="4357" max="4357" width="13.75" style="1" customWidth="1"/>
    <col min="4358" max="4358" width="13.625" style="1" customWidth="1"/>
    <col min="4359" max="4359" width="13.5" style="1" customWidth="1"/>
    <col min="4360" max="4608" width="9" style="1"/>
    <col min="4609" max="4609" width="35.25" style="1" customWidth="1"/>
    <col min="4610" max="4610" width="14.375" style="1" customWidth="1"/>
    <col min="4611" max="4611" width="13.875" style="1" customWidth="1"/>
    <col min="4612" max="4612" width="14.375" style="1" customWidth="1"/>
    <col min="4613" max="4613" width="13.75" style="1" customWidth="1"/>
    <col min="4614" max="4614" width="13.625" style="1" customWidth="1"/>
    <col min="4615" max="4615" width="13.5" style="1" customWidth="1"/>
    <col min="4616" max="4864" width="9" style="1"/>
    <col min="4865" max="4865" width="35.25" style="1" customWidth="1"/>
    <col min="4866" max="4866" width="14.375" style="1" customWidth="1"/>
    <col min="4867" max="4867" width="13.875" style="1" customWidth="1"/>
    <col min="4868" max="4868" width="14.375" style="1" customWidth="1"/>
    <col min="4869" max="4869" width="13.75" style="1" customWidth="1"/>
    <col min="4870" max="4870" width="13.625" style="1" customWidth="1"/>
    <col min="4871" max="4871" width="13.5" style="1" customWidth="1"/>
    <col min="4872" max="5120" width="9" style="1"/>
    <col min="5121" max="5121" width="35.25" style="1" customWidth="1"/>
    <col min="5122" max="5122" width="14.375" style="1" customWidth="1"/>
    <col min="5123" max="5123" width="13.875" style="1" customWidth="1"/>
    <col min="5124" max="5124" width="14.375" style="1" customWidth="1"/>
    <col min="5125" max="5125" width="13.75" style="1" customWidth="1"/>
    <col min="5126" max="5126" width="13.625" style="1" customWidth="1"/>
    <col min="5127" max="5127" width="13.5" style="1" customWidth="1"/>
    <col min="5128" max="5376" width="9" style="1"/>
    <col min="5377" max="5377" width="35.25" style="1" customWidth="1"/>
    <col min="5378" max="5378" width="14.375" style="1" customWidth="1"/>
    <col min="5379" max="5379" width="13.875" style="1" customWidth="1"/>
    <col min="5380" max="5380" width="14.375" style="1" customWidth="1"/>
    <col min="5381" max="5381" width="13.75" style="1" customWidth="1"/>
    <col min="5382" max="5382" width="13.625" style="1" customWidth="1"/>
    <col min="5383" max="5383" width="13.5" style="1" customWidth="1"/>
    <col min="5384" max="5632" width="9" style="1"/>
    <col min="5633" max="5633" width="35.25" style="1" customWidth="1"/>
    <col min="5634" max="5634" width="14.375" style="1" customWidth="1"/>
    <col min="5635" max="5635" width="13.875" style="1" customWidth="1"/>
    <col min="5636" max="5636" width="14.375" style="1" customWidth="1"/>
    <col min="5637" max="5637" width="13.75" style="1" customWidth="1"/>
    <col min="5638" max="5638" width="13.625" style="1" customWidth="1"/>
    <col min="5639" max="5639" width="13.5" style="1" customWidth="1"/>
    <col min="5640" max="5888" width="9" style="1"/>
    <col min="5889" max="5889" width="35.25" style="1" customWidth="1"/>
    <col min="5890" max="5890" width="14.375" style="1" customWidth="1"/>
    <col min="5891" max="5891" width="13.875" style="1" customWidth="1"/>
    <col min="5892" max="5892" width="14.375" style="1" customWidth="1"/>
    <col min="5893" max="5893" width="13.75" style="1" customWidth="1"/>
    <col min="5894" max="5894" width="13.625" style="1" customWidth="1"/>
    <col min="5895" max="5895" width="13.5" style="1" customWidth="1"/>
    <col min="5896" max="6144" width="9" style="1"/>
    <col min="6145" max="6145" width="35.25" style="1" customWidth="1"/>
    <col min="6146" max="6146" width="14.375" style="1" customWidth="1"/>
    <col min="6147" max="6147" width="13.875" style="1" customWidth="1"/>
    <col min="6148" max="6148" width="14.375" style="1" customWidth="1"/>
    <col min="6149" max="6149" width="13.75" style="1" customWidth="1"/>
    <col min="6150" max="6150" width="13.625" style="1" customWidth="1"/>
    <col min="6151" max="6151" width="13.5" style="1" customWidth="1"/>
    <col min="6152" max="6400" width="9" style="1"/>
    <col min="6401" max="6401" width="35.25" style="1" customWidth="1"/>
    <col min="6402" max="6402" width="14.375" style="1" customWidth="1"/>
    <col min="6403" max="6403" width="13.875" style="1" customWidth="1"/>
    <col min="6404" max="6404" width="14.375" style="1" customWidth="1"/>
    <col min="6405" max="6405" width="13.75" style="1" customWidth="1"/>
    <col min="6406" max="6406" width="13.625" style="1" customWidth="1"/>
    <col min="6407" max="6407" width="13.5" style="1" customWidth="1"/>
    <col min="6408" max="6656" width="9" style="1"/>
    <col min="6657" max="6657" width="35.25" style="1" customWidth="1"/>
    <col min="6658" max="6658" width="14.375" style="1" customWidth="1"/>
    <col min="6659" max="6659" width="13.875" style="1" customWidth="1"/>
    <col min="6660" max="6660" width="14.375" style="1" customWidth="1"/>
    <col min="6661" max="6661" width="13.75" style="1" customWidth="1"/>
    <col min="6662" max="6662" width="13.625" style="1" customWidth="1"/>
    <col min="6663" max="6663" width="13.5" style="1" customWidth="1"/>
    <col min="6664" max="6912" width="9" style="1"/>
    <col min="6913" max="6913" width="35.25" style="1" customWidth="1"/>
    <col min="6914" max="6914" width="14.375" style="1" customWidth="1"/>
    <col min="6915" max="6915" width="13.875" style="1" customWidth="1"/>
    <col min="6916" max="6916" width="14.375" style="1" customWidth="1"/>
    <col min="6917" max="6917" width="13.75" style="1" customWidth="1"/>
    <col min="6918" max="6918" width="13.625" style="1" customWidth="1"/>
    <col min="6919" max="6919" width="13.5" style="1" customWidth="1"/>
    <col min="6920" max="7168" width="9" style="1"/>
    <col min="7169" max="7169" width="35.25" style="1" customWidth="1"/>
    <col min="7170" max="7170" width="14.375" style="1" customWidth="1"/>
    <col min="7171" max="7171" width="13.875" style="1" customWidth="1"/>
    <col min="7172" max="7172" width="14.375" style="1" customWidth="1"/>
    <col min="7173" max="7173" width="13.75" style="1" customWidth="1"/>
    <col min="7174" max="7174" width="13.625" style="1" customWidth="1"/>
    <col min="7175" max="7175" width="13.5" style="1" customWidth="1"/>
    <col min="7176" max="7424" width="9" style="1"/>
    <col min="7425" max="7425" width="35.25" style="1" customWidth="1"/>
    <col min="7426" max="7426" width="14.375" style="1" customWidth="1"/>
    <col min="7427" max="7427" width="13.875" style="1" customWidth="1"/>
    <col min="7428" max="7428" width="14.375" style="1" customWidth="1"/>
    <col min="7429" max="7429" width="13.75" style="1" customWidth="1"/>
    <col min="7430" max="7430" width="13.625" style="1" customWidth="1"/>
    <col min="7431" max="7431" width="13.5" style="1" customWidth="1"/>
    <col min="7432" max="7680" width="9" style="1"/>
    <col min="7681" max="7681" width="35.25" style="1" customWidth="1"/>
    <col min="7682" max="7682" width="14.375" style="1" customWidth="1"/>
    <col min="7683" max="7683" width="13.875" style="1" customWidth="1"/>
    <col min="7684" max="7684" width="14.375" style="1" customWidth="1"/>
    <col min="7685" max="7685" width="13.75" style="1" customWidth="1"/>
    <col min="7686" max="7686" width="13.625" style="1" customWidth="1"/>
    <col min="7687" max="7687" width="13.5" style="1" customWidth="1"/>
    <col min="7688" max="7936" width="9" style="1"/>
    <col min="7937" max="7937" width="35.25" style="1" customWidth="1"/>
    <col min="7938" max="7938" width="14.375" style="1" customWidth="1"/>
    <col min="7939" max="7939" width="13.875" style="1" customWidth="1"/>
    <col min="7940" max="7940" width="14.375" style="1" customWidth="1"/>
    <col min="7941" max="7941" width="13.75" style="1" customWidth="1"/>
    <col min="7942" max="7942" width="13.625" style="1" customWidth="1"/>
    <col min="7943" max="7943" width="13.5" style="1" customWidth="1"/>
    <col min="7944" max="8192" width="9" style="1"/>
    <col min="8193" max="8193" width="35.25" style="1" customWidth="1"/>
    <col min="8194" max="8194" width="14.375" style="1" customWidth="1"/>
    <col min="8195" max="8195" width="13.875" style="1" customWidth="1"/>
    <col min="8196" max="8196" width="14.375" style="1" customWidth="1"/>
    <col min="8197" max="8197" width="13.75" style="1" customWidth="1"/>
    <col min="8198" max="8198" width="13.625" style="1" customWidth="1"/>
    <col min="8199" max="8199" width="13.5" style="1" customWidth="1"/>
    <col min="8200" max="8448" width="9" style="1"/>
    <col min="8449" max="8449" width="35.25" style="1" customWidth="1"/>
    <col min="8450" max="8450" width="14.375" style="1" customWidth="1"/>
    <col min="8451" max="8451" width="13.875" style="1" customWidth="1"/>
    <col min="8452" max="8452" width="14.375" style="1" customWidth="1"/>
    <col min="8453" max="8453" width="13.75" style="1" customWidth="1"/>
    <col min="8454" max="8454" width="13.625" style="1" customWidth="1"/>
    <col min="8455" max="8455" width="13.5" style="1" customWidth="1"/>
    <col min="8456" max="8704" width="9" style="1"/>
    <col min="8705" max="8705" width="35.25" style="1" customWidth="1"/>
    <col min="8706" max="8706" width="14.375" style="1" customWidth="1"/>
    <col min="8707" max="8707" width="13.875" style="1" customWidth="1"/>
    <col min="8708" max="8708" width="14.375" style="1" customWidth="1"/>
    <col min="8709" max="8709" width="13.75" style="1" customWidth="1"/>
    <col min="8710" max="8710" width="13.625" style="1" customWidth="1"/>
    <col min="8711" max="8711" width="13.5" style="1" customWidth="1"/>
    <col min="8712" max="8960" width="9" style="1"/>
    <col min="8961" max="8961" width="35.25" style="1" customWidth="1"/>
    <col min="8962" max="8962" width="14.375" style="1" customWidth="1"/>
    <col min="8963" max="8963" width="13.875" style="1" customWidth="1"/>
    <col min="8964" max="8964" width="14.375" style="1" customWidth="1"/>
    <col min="8965" max="8965" width="13.75" style="1" customWidth="1"/>
    <col min="8966" max="8966" width="13.625" style="1" customWidth="1"/>
    <col min="8967" max="8967" width="13.5" style="1" customWidth="1"/>
    <col min="8968" max="9216" width="9" style="1"/>
    <col min="9217" max="9217" width="35.25" style="1" customWidth="1"/>
    <col min="9218" max="9218" width="14.375" style="1" customWidth="1"/>
    <col min="9219" max="9219" width="13.875" style="1" customWidth="1"/>
    <col min="9220" max="9220" width="14.375" style="1" customWidth="1"/>
    <col min="9221" max="9221" width="13.75" style="1" customWidth="1"/>
    <col min="9222" max="9222" width="13.625" style="1" customWidth="1"/>
    <col min="9223" max="9223" width="13.5" style="1" customWidth="1"/>
    <col min="9224" max="9472" width="9" style="1"/>
    <col min="9473" max="9473" width="35.25" style="1" customWidth="1"/>
    <col min="9474" max="9474" width="14.375" style="1" customWidth="1"/>
    <col min="9475" max="9475" width="13.875" style="1" customWidth="1"/>
    <col min="9476" max="9476" width="14.375" style="1" customWidth="1"/>
    <col min="9477" max="9477" width="13.75" style="1" customWidth="1"/>
    <col min="9478" max="9478" width="13.625" style="1" customWidth="1"/>
    <col min="9479" max="9479" width="13.5" style="1" customWidth="1"/>
    <col min="9480" max="9728" width="9" style="1"/>
    <col min="9729" max="9729" width="35.25" style="1" customWidth="1"/>
    <col min="9730" max="9730" width="14.375" style="1" customWidth="1"/>
    <col min="9731" max="9731" width="13.875" style="1" customWidth="1"/>
    <col min="9732" max="9732" width="14.375" style="1" customWidth="1"/>
    <col min="9733" max="9733" width="13.75" style="1" customWidth="1"/>
    <col min="9734" max="9734" width="13.625" style="1" customWidth="1"/>
    <col min="9735" max="9735" width="13.5" style="1" customWidth="1"/>
    <col min="9736" max="9984" width="9" style="1"/>
    <col min="9985" max="9985" width="35.25" style="1" customWidth="1"/>
    <col min="9986" max="9986" width="14.375" style="1" customWidth="1"/>
    <col min="9987" max="9987" width="13.875" style="1" customWidth="1"/>
    <col min="9988" max="9988" width="14.375" style="1" customWidth="1"/>
    <col min="9989" max="9989" width="13.75" style="1" customWidth="1"/>
    <col min="9990" max="9990" width="13.625" style="1" customWidth="1"/>
    <col min="9991" max="9991" width="13.5" style="1" customWidth="1"/>
    <col min="9992" max="10240" width="9" style="1"/>
    <col min="10241" max="10241" width="35.25" style="1" customWidth="1"/>
    <col min="10242" max="10242" width="14.375" style="1" customWidth="1"/>
    <col min="10243" max="10243" width="13.875" style="1" customWidth="1"/>
    <col min="10244" max="10244" width="14.375" style="1" customWidth="1"/>
    <col min="10245" max="10245" width="13.75" style="1" customWidth="1"/>
    <col min="10246" max="10246" width="13.625" style="1" customWidth="1"/>
    <col min="10247" max="10247" width="13.5" style="1" customWidth="1"/>
    <col min="10248" max="10496" width="9" style="1"/>
    <col min="10497" max="10497" width="35.25" style="1" customWidth="1"/>
    <col min="10498" max="10498" width="14.375" style="1" customWidth="1"/>
    <col min="10499" max="10499" width="13.875" style="1" customWidth="1"/>
    <col min="10500" max="10500" width="14.375" style="1" customWidth="1"/>
    <col min="10501" max="10501" width="13.75" style="1" customWidth="1"/>
    <col min="10502" max="10502" width="13.625" style="1" customWidth="1"/>
    <col min="10503" max="10503" width="13.5" style="1" customWidth="1"/>
    <col min="10504" max="10752" width="9" style="1"/>
    <col min="10753" max="10753" width="35.25" style="1" customWidth="1"/>
    <col min="10754" max="10754" width="14.375" style="1" customWidth="1"/>
    <col min="10755" max="10755" width="13.875" style="1" customWidth="1"/>
    <col min="10756" max="10756" width="14.375" style="1" customWidth="1"/>
    <col min="10757" max="10757" width="13.75" style="1" customWidth="1"/>
    <col min="10758" max="10758" width="13.625" style="1" customWidth="1"/>
    <col min="10759" max="10759" width="13.5" style="1" customWidth="1"/>
    <col min="10760" max="11008" width="9" style="1"/>
    <col min="11009" max="11009" width="35.25" style="1" customWidth="1"/>
    <col min="11010" max="11010" width="14.375" style="1" customWidth="1"/>
    <col min="11011" max="11011" width="13.875" style="1" customWidth="1"/>
    <col min="11012" max="11012" width="14.375" style="1" customWidth="1"/>
    <col min="11013" max="11013" width="13.75" style="1" customWidth="1"/>
    <col min="11014" max="11014" width="13.625" style="1" customWidth="1"/>
    <col min="11015" max="11015" width="13.5" style="1" customWidth="1"/>
    <col min="11016" max="11264" width="9" style="1"/>
    <col min="11265" max="11265" width="35.25" style="1" customWidth="1"/>
    <col min="11266" max="11266" width="14.375" style="1" customWidth="1"/>
    <col min="11267" max="11267" width="13.875" style="1" customWidth="1"/>
    <col min="11268" max="11268" width="14.375" style="1" customWidth="1"/>
    <col min="11269" max="11269" width="13.75" style="1" customWidth="1"/>
    <col min="11270" max="11270" width="13.625" style="1" customWidth="1"/>
    <col min="11271" max="11271" width="13.5" style="1" customWidth="1"/>
    <col min="11272" max="11520" width="9" style="1"/>
    <col min="11521" max="11521" width="35.25" style="1" customWidth="1"/>
    <col min="11522" max="11522" width="14.375" style="1" customWidth="1"/>
    <col min="11523" max="11523" width="13.875" style="1" customWidth="1"/>
    <col min="11524" max="11524" width="14.375" style="1" customWidth="1"/>
    <col min="11525" max="11525" width="13.75" style="1" customWidth="1"/>
    <col min="11526" max="11526" width="13.625" style="1" customWidth="1"/>
    <col min="11527" max="11527" width="13.5" style="1" customWidth="1"/>
    <col min="11528" max="11776" width="9" style="1"/>
    <col min="11777" max="11777" width="35.25" style="1" customWidth="1"/>
    <col min="11778" max="11778" width="14.375" style="1" customWidth="1"/>
    <col min="11779" max="11779" width="13.875" style="1" customWidth="1"/>
    <col min="11780" max="11780" width="14.375" style="1" customWidth="1"/>
    <col min="11781" max="11781" width="13.75" style="1" customWidth="1"/>
    <col min="11782" max="11782" width="13.625" style="1" customWidth="1"/>
    <col min="11783" max="11783" width="13.5" style="1" customWidth="1"/>
    <col min="11784" max="12032" width="9" style="1"/>
    <col min="12033" max="12033" width="35.25" style="1" customWidth="1"/>
    <col min="12034" max="12034" width="14.375" style="1" customWidth="1"/>
    <col min="12035" max="12035" width="13.875" style="1" customWidth="1"/>
    <col min="12036" max="12036" width="14.375" style="1" customWidth="1"/>
    <col min="12037" max="12037" width="13.75" style="1" customWidth="1"/>
    <col min="12038" max="12038" width="13.625" style="1" customWidth="1"/>
    <col min="12039" max="12039" width="13.5" style="1" customWidth="1"/>
    <col min="12040" max="12288" width="9" style="1"/>
    <col min="12289" max="12289" width="35.25" style="1" customWidth="1"/>
    <col min="12290" max="12290" width="14.375" style="1" customWidth="1"/>
    <col min="12291" max="12291" width="13.875" style="1" customWidth="1"/>
    <col min="12292" max="12292" width="14.375" style="1" customWidth="1"/>
    <col min="12293" max="12293" width="13.75" style="1" customWidth="1"/>
    <col min="12294" max="12294" width="13.625" style="1" customWidth="1"/>
    <col min="12295" max="12295" width="13.5" style="1" customWidth="1"/>
    <col min="12296" max="12544" width="9" style="1"/>
    <col min="12545" max="12545" width="35.25" style="1" customWidth="1"/>
    <col min="12546" max="12546" width="14.375" style="1" customWidth="1"/>
    <col min="12547" max="12547" width="13.875" style="1" customWidth="1"/>
    <col min="12548" max="12548" width="14.375" style="1" customWidth="1"/>
    <col min="12549" max="12549" width="13.75" style="1" customWidth="1"/>
    <col min="12550" max="12550" width="13.625" style="1" customWidth="1"/>
    <col min="12551" max="12551" width="13.5" style="1" customWidth="1"/>
    <col min="12552" max="12800" width="9" style="1"/>
    <col min="12801" max="12801" width="35.25" style="1" customWidth="1"/>
    <col min="12802" max="12802" width="14.375" style="1" customWidth="1"/>
    <col min="12803" max="12803" width="13.875" style="1" customWidth="1"/>
    <col min="12804" max="12804" width="14.375" style="1" customWidth="1"/>
    <col min="12805" max="12805" width="13.75" style="1" customWidth="1"/>
    <col min="12806" max="12806" width="13.625" style="1" customWidth="1"/>
    <col min="12807" max="12807" width="13.5" style="1" customWidth="1"/>
    <col min="12808" max="13056" width="9" style="1"/>
    <col min="13057" max="13057" width="35.25" style="1" customWidth="1"/>
    <col min="13058" max="13058" width="14.375" style="1" customWidth="1"/>
    <col min="13059" max="13059" width="13.875" style="1" customWidth="1"/>
    <col min="13060" max="13060" width="14.375" style="1" customWidth="1"/>
    <col min="13061" max="13061" width="13.75" style="1" customWidth="1"/>
    <col min="13062" max="13062" width="13.625" style="1" customWidth="1"/>
    <col min="13063" max="13063" width="13.5" style="1" customWidth="1"/>
    <col min="13064" max="13312" width="9" style="1"/>
    <col min="13313" max="13313" width="35.25" style="1" customWidth="1"/>
    <col min="13314" max="13314" width="14.375" style="1" customWidth="1"/>
    <col min="13315" max="13315" width="13.875" style="1" customWidth="1"/>
    <col min="13316" max="13316" width="14.375" style="1" customWidth="1"/>
    <col min="13317" max="13317" width="13.75" style="1" customWidth="1"/>
    <col min="13318" max="13318" width="13.625" style="1" customWidth="1"/>
    <col min="13319" max="13319" width="13.5" style="1" customWidth="1"/>
    <col min="13320" max="13568" width="9" style="1"/>
    <col min="13569" max="13569" width="35.25" style="1" customWidth="1"/>
    <col min="13570" max="13570" width="14.375" style="1" customWidth="1"/>
    <col min="13571" max="13571" width="13.875" style="1" customWidth="1"/>
    <col min="13572" max="13572" width="14.375" style="1" customWidth="1"/>
    <col min="13573" max="13573" width="13.75" style="1" customWidth="1"/>
    <col min="13574" max="13574" width="13.625" style="1" customWidth="1"/>
    <col min="13575" max="13575" width="13.5" style="1" customWidth="1"/>
    <col min="13576" max="13824" width="9" style="1"/>
    <col min="13825" max="13825" width="35.25" style="1" customWidth="1"/>
    <col min="13826" max="13826" width="14.375" style="1" customWidth="1"/>
    <col min="13827" max="13827" width="13.875" style="1" customWidth="1"/>
    <col min="13828" max="13828" width="14.375" style="1" customWidth="1"/>
    <col min="13829" max="13829" width="13.75" style="1" customWidth="1"/>
    <col min="13830" max="13830" width="13.625" style="1" customWidth="1"/>
    <col min="13831" max="13831" width="13.5" style="1" customWidth="1"/>
    <col min="13832" max="14080" width="9" style="1"/>
    <col min="14081" max="14081" width="35.25" style="1" customWidth="1"/>
    <col min="14082" max="14082" width="14.375" style="1" customWidth="1"/>
    <col min="14083" max="14083" width="13.875" style="1" customWidth="1"/>
    <col min="14084" max="14084" width="14.375" style="1" customWidth="1"/>
    <col min="14085" max="14085" width="13.75" style="1" customWidth="1"/>
    <col min="14086" max="14086" width="13.625" style="1" customWidth="1"/>
    <col min="14087" max="14087" width="13.5" style="1" customWidth="1"/>
    <col min="14088" max="14336" width="9" style="1"/>
    <col min="14337" max="14337" width="35.25" style="1" customWidth="1"/>
    <col min="14338" max="14338" width="14.375" style="1" customWidth="1"/>
    <col min="14339" max="14339" width="13.875" style="1" customWidth="1"/>
    <col min="14340" max="14340" width="14.375" style="1" customWidth="1"/>
    <col min="14341" max="14341" width="13.75" style="1" customWidth="1"/>
    <col min="14342" max="14342" width="13.625" style="1" customWidth="1"/>
    <col min="14343" max="14343" width="13.5" style="1" customWidth="1"/>
    <col min="14344" max="14592" width="9" style="1"/>
    <col min="14593" max="14593" width="35.25" style="1" customWidth="1"/>
    <col min="14594" max="14594" width="14.375" style="1" customWidth="1"/>
    <col min="14595" max="14595" width="13.875" style="1" customWidth="1"/>
    <col min="14596" max="14596" width="14.375" style="1" customWidth="1"/>
    <col min="14597" max="14597" width="13.75" style="1" customWidth="1"/>
    <col min="14598" max="14598" width="13.625" style="1" customWidth="1"/>
    <col min="14599" max="14599" width="13.5" style="1" customWidth="1"/>
    <col min="14600" max="14848" width="9" style="1"/>
    <col min="14849" max="14849" width="35.25" style="1" customWidth="1"/>
    <col min="14850" max="14850" width="14.375" style="1" customWidth="1"/>
    <col min="14851" max="14851" width="13.875" style="1" customWidth="1"/>
    <col min="14852" max="14852" width="14.375" style="1" customWidth="1"/>
    <col min="14853" max="14853" width="13.75" style="1" customWidth="1"/>
    <col min="14854" max="14854" width="13.625" style="1" customWidth="1"/>
    <col min="14855" max="14855" width="13.5" style="1" customWidth="1"/>
    <col min="14856" max="15104" width="9" style="1"/>
    <col min="15105" max="15105" width="35.25" style="1" customWidth="1"/>
    <col min="15106" max="15106" width="14.375" style="1" customWidth="1"/>
    <col min="15107" max="15107" width="13.875" style="1" customWidth="1"/>
    <col min="15108" max="15108" width="14.375" style="1" customWidth="1"/>
    <col min="15109" max="15109" width="13.75" style="1" customWidth="1"/>
    <col min="15110" max="15110" width="13.625" style="1" customWidth="1"/>
    <col min="15111" max="15111" width="13.5" style="1" customWidth="1"/>
    <col min="15112" max="15360" width="9" style="1"/>
    <col min="15361" max="15361" width="35.25" style="1" customWidth="1"/>
    <col min="15362" max="15362" width="14.375" style="1" customWidth="1"/>
    <col min="15363" max="15363" width="13.875" style="1" customWidth="1"/>
    <col min="15364" max="15364" width="14.375" style="1" customWidth="1"/>
    <col min="15365" max="15365" width="13.75" style="1" customWidth="1"/>
    <col min="15366" max="15366" width="13.625" style="1" customWidth="1"/>
    <col min="15367" max="15367" width="13.5" style="1" customWidth="1"/>
    <col min="15368" max="15616" width="9" style="1"/>
    <col min="15617" max="15617" width="35.25" style="1" customWidth="1"/>
    <col min="15618" max="15618" width="14.375" style="1" customWidth="1"/>
    <col min="15619" max="15619" width="13.875" style="1" customWidth="1"/>
    <col min="15620" max="15620" width="14.375" style="1" customWidth="1"/>
    <col min="15621" max="15621" width="13.75" style="1" customWidth="1"/>
    <col min="15622" max="15622" width="13.625" style="1" customWidth="1"/>
    <col min="15623" max="15623" width="13.5" style="1" customWidth="1"/>
    <col min="15624" max="15872" width="9" style="1"/>
    <col min="15873" max="15873" width="35.25" style="1" customWidth="1"/>
    <col min="15874" max="15874" width="14.375" style="1" customWidth="1"/>
    <col min="15875" max="15875" width="13.875" style="1" customWidth="1"/>
    <col min="15876" max="15876" width="14.375" style="1" customWidth="1"/>
    <col min="15877" max="15877" width="13.75" style="1" customWidth="1"/>
    <col min="15878" max="15878" width="13.625" style="1" customWidth="1"/>
    <col min="15879" max="15879" width="13.5" style="1" customWidth="1"/>
    <col min="15880" max="16128" width="9" style="1"/>
    <col min="16129" max="16129" width="35.25" style="1" customWidth="1"/>
    <col min="16130" max="16130" width="14.375" style="1" customWidth="1"/>
    <col min="16131" max="16131" width="13.875" style="1" customWidth="1"/>
    <col min="16132" max="16132" width="14.375" style="1" customWidth="1"/>
    <col min="16133" max="16133" width="13.75" style="1" customWidth="1"/>
    <col min="16134" max="16134" width="13.625" style="1" customWidth="1"/>
    <col min="16135" max="16135" width="13.5" style="1" customWidth="1"/>
    <col min="16136" max="16384" width="9" style="1"/>
  </cols>
  <sheetData>
    <row r="1" spans="1:7" ht="33" customHeight="1">
      <c r="A1" s="70" t="s">
        <v>193</v>
      </c>
      <c r="B1" s="70"/>
      <c r="C1" s="70"/>
      <c r="D1" s="70"/>
      <c r="E1" s="70"/>
      <c r="F1" s="70"/>
      <c r="G1" s="70"/>
    </row>
    <row r="2" spans="1:7" ht="24.75" customHeight="1">
      <c r="G2" s="1" t="s">
        <v>194</v>
      </c>
    </row>
    <row r="3" spans="1:7" ht="18.75" customHeight="1">
      <c r="A3" s="72" t="s">
        <v>1</v>
      </c>
      <c r="B3" s="72" t="s">
        <v>177</v>
      </c>
      <c r="C3" s="72" t="s">
        <v>2</v>
      </c>
      <c r="D3" s="72" t="s">
        <v>3</v>
      </c>
      <c r="E3" s="72" t="s">
        <v>4</v>
      </c>
      <c r="F3" s="72" t="s">
        <v>5</v>
      </c>
      <c r="G3" s="72"/>
    </row>
    <row r="4" spans="1:7" ht="18" customHeight="1">
      <c r="A4" s="72"/>
      <c r="B4" s="72"/>
      <c r="C4" s="72"/>
      <c r="D4" s="72"/>
      <c r="E4" s="72"/>
      <c r="F4" s="9" t="s">
        <v>178</v>
      </c>
      <c r="G4" s="9" t="s">
        <v>7</v>
      </c>
    </row>
    <row r="5" spans="1:7" ht="18.75" customHeight="1">
      <c r="A5" s="3" t="s">
        <v>195</v>
      </c>
      <c r="B5" s="11">
        <f>B6+B8+B10+B12+B14+B16+B18+B20</f>
        <v>170501</v>
      </c>
      <c r="C5" s="11">
        <f>C6+C8+C10+C12+C14+C16+C18+C20</f>
        <v>213078</v>
      </c>
      <c r="D5" s="11">
        <f>D6+D8+D10+D12+D14+D16+D18+D20</f>
        <v>155332</v>
      </c>
      <c r="E5" s="12">
        <f>C5/B5*100</f>
        <v>124.97170104574167</v>
      </c>
      <c r="F5" s="11">
        <f>C5-D5</f>
        <v>57746</v>
      </c>
      <c r="G5" s="12">
        <f>F5/D5*100</f>
        <v>37.175855586743232</v>
      </c>
    </row>
    <row r="6" spans="1:7" ht="16.5" customHeight="1">
      <c r="A6" s="3" t="s">
        <v>196</v>
      </c>
      <c r="B6" s="11">
        <v>79562</v>
      </c>
      <c r="C6" s="11">
        <v>117599</v>
      </c>
      <c r="D6" s="11">
        <v>69706</v>
      </c>
      <c r="E6" s="12">
        <f t="shared" ref="E6:E25" si="0">C6/B6*100</f>
        <v>147.80799879339384</v>
      </c>
      <c r="F6" s="11">
        <f t="shared" ref="F6:F25" si="1">C6-D6</f>
        <v>47893</v>
      </c>
      <c r="G6" s="12">
        <f t="shared" ref="G6:G25" si="2">F6/D6*100</f>
        <v>68.70714142254613</v>
      </c>
    </row>
    <row r="7" spans="1:7" ht="16.5" customHeight="1">
      <c r="A7" s="3" t="s">
        <v>197</v>
      </c>
      <c r="B7" s="11">
        <v>75134</v>
      </c>
      <c r="C7" s="11">
        <v>78232</v>
      </c>
      <c r="D7" s="11">
        <v>69148</v>
      </c>
      <c r="E7" s="12">
        <f t="shared" si="0"/>
        <v>104.12329970452791</v>
      </c>
      <c r="F7" s="11">
        <f t="shared" si="1"/>
        <v>9084</v>
      </c>
      <c r="G7" s="12">
        <f t="shared" si="2"/>
        <v>13.1370393937641</v>
      </c>
    </row>
    <row r="8" spans="1:7" ht="16.5" customHeight="1">
      <c r="A8" s="3" t="s">
        <v>198</v>
      </c>
      <c r="B8" s="11">
        <v>11490</v>
      </c>
      <c r="C8" s="11">
        <v>11778</v>
      </c>
      <c r="D8" s="11">
        <v>10664</v>
      </c>
      <c r="E8" s="12">
        <f t="shared" si="0"/>
        <v>102.50652741514361</v>
      </c>
      <c r="F8" s="11">
        <f t="shared" si="1"/>
        <v>1114</v>
      </c>
      <c r="G8" s="12">
        <f t="shared" si="2"/>
        <v>10.446361590397599</v>
      </c>
    </row>
    <row r="9" spans="1:7" ht="16.5" customHeight="1">
      <c r="A9" s="3" t="s">
        <v>197</v>
      </c>
      <c r="B9" s="11">
        <v>11487</v>
      </c>
      <c r="C9" s="11">
        <v>11774</v>
      </c>
      <c r="D9" s="11">
        <v>10661</v>
      </c>
      <c r="E9" s="12">
        <f t="shared" si="0"/>
        <v>102.49847653869593</v>
      </c>
      <c r="F9" s="11">
        <f t="shared" si="1"/>
        <v>1113</v>
      </c>
      <c r="G9" s="12">
        <f t="shared" si="2"/>
        <v>10.439921208141826</v>
      </c>
    </row>
    <row r="10" spans="1:7" ht="18" customHeight="1">
      <c r="A10" s="3" t="s">
        <v>199</v>
      </c>
      <c r="B10" s="11">
        <v>34993</v>
      </c>
      <c r="C10" s="11">
        <v>35499</v>
      </c>
      <c r="D10" s="11">
        <v>34992</v>
      </c>
      <c r="E10" s="12">
        <f t="shared" si="0"/>
        <v>101.44600348641157</v>
      </c>
      <c r="F10" s="11">
        <f t="shared" si="1"/>
        <v>507</v>
      </c>
      <c r="G10" s="12">
        <f t="shared" si="2"/>
        <v>1.4489026063100137</v>
      </c>
    </row>
    <row r="11" spans="1:7" ht="16.5" customHeight="1">
      <c r="A11" s="3" t="s">
        <v>197</v>
      </c>
      <c r="B11" s="11">
        <v>34888</v>
      </c>
      <c r="C11" s="11">
        <v>35398</v>
      </c>
      <c r="D11" s="11">
        <v>34145</v>
      </c>
      <c r="E11" s="12">
        <f t="shared" si="0"/>
        <v>101.46182068332952</v>
      </c>
      <c r="F11" s="11">
        <f t="shared" si="1"/>
        <v>1253</v>
      </c>
      <c r="G11" s="12">
        <f t="shared" si="2"/>
        <v>3.6696441645921807</v>
      </c>
    </row>
    <row r="12" spans="1:7" ht="16.5" customHeight="1">
      <c r="A12" s="3" t="s">
        <v>200</v>
      </c>
      <c r="B12" s="11">
        <v>10114</v>
      </c>
      <c r="C12" s="11">
        <v>10805</v>
      </c>
      <c r="D12" s="11">
        <v>10978</v>
      </c>
      <c r="E12" s="12">
        <f t="shared" si="0"/>
        <v>106.83211390152265</v>
      </c>
      <c r="F12" s="11">
        <f t="shared" si="1"/>
        <v>-173</v>
      </c>
      <c r="G12" s="12">
        <f t="shared" si="2"/>
        <v>-1.5758790307888504</v>
      </c>
    </row>
    <row r="13" spans="1:7" ht="16.5" customHeight="1">
      <c r="A13" s="3" t="s">
        <v>197</v>
      </c>
      <c r="B13" s="11">
        <v>10114</v>
      </c>
      <c r="C13" s="11">
        <v>10805</v>
      </c>
      <c r="D13" s="11">
        <v>10978</v>
      </c>
      <c r="E13" s="12">
        <f t="shared" si="0"/>
        <v>106.83211390152265</v>
      </c>
      <c r="F13" s="11">
        <f t="shared" si="1"/>
        <v>-173</v>
      </c>
      <c r="G13" s="12">
        <f t="shared" si="2"/>
        <v>-1.5758790307888504</v>
      </c>
    </row>
    <row r="14" spans="1:7" ht="16.5" customHeight="1">
      <c r="A14" s="3" t="s">
        <v>201</v>
      </c>
      <c r="B14" s="11">
        <v>32917</v>
      </c>
      <c r="C14" s="11">
        <v>35951</v>
      </c>
      <c r="D14" s="11">
        <v>27830</v>
      </c>
      <c r="E14" s="12">
        <f t="shared" si="0"/>
        <v>109.21712185193061</v>
      </c>
      <c r="F14" s="11">
        <f t="shared" si="1"/>
        <v>8121</v>
      </c>
      <c r="G14" s="12">
        <f t="shared" si="2"/>
        <v>29.180740208408189</v>
      </c>
    </row>
    <row r="15" spans="1:7" ht="16.5" customHeight="1">
      <c r="A15" s="3" t="s">
        <v>197</v>
      </c>
      <c r="B15" s="11">
        <v>30623</v>
      </c>
      <c r="C15" s="11">
        <v>32970</v>
      </c>
      <c r="D15" s="11">
        <v>27830</v>
      </c>
      <c r="E15" s="12">
        <f t="shared" si="0"/>
        <v>107.6641739868726</v>
      </c>
      <c r="F15" s="11">
        <f t="shared" si="1"/>
        <v>5140</v>
      </c>
      <c r="G15" s="12">
        <f t="shared" si="2"/>
        <v>18.469277757815309</v>
      </c>
    </row>
    <row r="16" spans="1:7" ht="16.5" customHeight="1">
      <c r="A16" s="3" t="s">
        <v>202</v>
      </c>
      <c r="B16" s="11">
        <v>295</v>
      </c>
      <c r="C16" s="11">
        <v>403</v>
      </c>
      <c r="D16" s="11">
        <v>278</v>
      </c>
      <c r="E16" s="12">
        <f t="shared" si="0"/>
        <v>136.61016949152543</v>
      </c>
      <c r="F16" s="11">
        <f t="shared" si="1"/>
        <v>125</v>
      </c>
      <c r="G16" s="12">
        <f t="shared" si="2"/>
        <v>44.964028776978417</v>
      </c>
    </row>
    <row r="17" spans="1:7" ht="16.5" customHeight="1">
      <c r="A17" s="3" t="s">
        <v>203</v>
      </c>
      <c r="B17" s="11">
        <v>190</v>
      </c>
      <c r="C17" s="11">
        <v>397</v>
      </c>
      <c r="D17" s="11">
        <v>278</v>
      </c>
      <c r="E17" s="12">
        <f t="shared" si="0"/>
        <v>208.94736842105263</v>
      </c>
      <c r="F17" s="11">
        <f t="shared" si="1"/>
        <v>119</v>
      </c>
      <c r="G17" s="12">
        <f t="shared" si="2"/>
        <v>42.805755395683455</v>
      </c>
    </row>
    <row r="18" spans="1:7" ht="16.5" customHeight="1">
      <c r="A18" s="3" t="s">
        <v>204</v>
      </c>
      <c r="B18" s="11">
        <v>800</v>
      </c>
      <c r="C18" s="11">
        <v>670</v>
      </c>
      <c r="D18" s="11">
        <v>633</v>
      </c>
      <c r="E18" s="12">
        <f t="shared" si="0"/>
        <v>83.75</v>
      </c>
      <c r="F18" s="11">
        <f t="shared" si="1"/>
        <v>37</v>
      </c>
      <c r="G18" s="12">
        <f t="shared" si="2"/>
        <v>5.8451816745655609</v>
      </c>
    </row>
    <row r="19" spans="1:7" ht="16.5" customHeight="1">
      <c r="A19" s="3" t="s">
        <v>203</v>
      </c>
      <c r="B19" s="11">
        <v>800</v>
      </c>
      <c r="C19" s="11">
        <v>670</v>
      </c>
      <c r="D19" s="11">
        <v>633</v>
      </c>
      <c r="E19" s="12">
        <f t="shared" si="0"/>
        <v>83.75</v>
      </c>
      <c r="F19" s="11">
        <f t="shared" si="1"/>
        <v>37</v>
      </c>
      <c r="G19" s="12">
        <f t="shared" si="2"/>
        <v>5.8451816745655609</v>
      </c>
    </row>
    <row r="20" spans="1:7" ht="16.5" customHeight="1">
      <c r="A20" s="3" t="s">
        <v>205</v>
      </c>
      <c r="B20" s="11">
        <v>330</v>
      </c>
      <c r="C20" s="11">
        <v>373</v>
      </c>
      <c r="D20" s="11">
        <v>251</v>
      </c>
      <c r="E20" s="12">
        <f t="shared" si="0"/>
        <v>113.03030303030303</v>
      </c>
      <c r="F20" s="11">
        <f t="shared" si="1"/>
        <v>122</v>
      </c>
      <c r="G20" s="12">
        <f t="shared" si="2"/>
        <v>48.605577689243027</v>
      </c>
    </row>
    <row r="21" spans="1:7" ht="16.5" customHeight="1">
      <c r="A21" s="3" t="s">
        <v>203</v>
      </c>
      <c r="B21" s="11">
        <v>330</v>
      </c>
      <c r="C21" s="11">
        <v>373</v>
      </c>
      <c r="D21" s="11">
        <v>251</v>
      </c>
      <c r="E21" s="12">
        <f t="shared" si="0"/>
        <v>113.03030303030303</v>
      </c>
      <c r="F21" s="11">
        <f t="shared" si="1"/>
        <v>122</v>
      </c>
      <c r="G21" s="12">
        <f t="shared" si="2"/>
        <v>48.605577689243027</v>
      </c>
    </row>
    <row r="22" spans="1:7" ht="16.5" customHeight="1">
      <c r="A22" s="3"/>
      <c r="B22" s="11"/>
      <c r="C22" s="11"/>
      <c r="D22" s="11"/>
      <c r="E22" s="12"/>
      <c r="F22" s="11"/>
      <c r="G22" s="12"/>
    </row>
    <row r="23" spans="1:7" ht="16.5" customHeight="1">
      <c r="A23" s="3" t="s">
        <v>206</v>
      </c>
      <c r="B23" s="11">
        <v>40322</v>
      </c>
      <c r="C23" s="11">
        <v>36948</v>
      </c>
      <c r="D23" s="11">
        <v>67503</v>
      </c>
      <c r="E23" s="12">
        <f t="shared" si="0"/>
        <v>91.632359505976893</v>
      </c>
      <c r="F23" s="11">
        <f t="shared" si="1"/>
        <v>-30555</v>
      </c>
      <c r="G23" s="12">
        <f t="shared" si="2"/>
        <v>-45.264654904226482</v>
      </c>
    </row>
    <row r="24" spans="1:7" ht="16.5" customHeight="1">
      <c r="A24" s="3"/>
      <c r="B24" s="11"/>
      <c r="C24" s="11"/>
      <c r="D24" s="11"/>
      <c r="E24" s="12"/>
      <c r="F24" s="11"/>
      <c r="G24" s="12"/>
    </row>
    <row r="25" spans="1:7" ht="16.5" customHeight="1">
      <c r="A25" s="10" t="s">
        <v>207</v>
      </c>
      <c r="B25" s="11">
        <f>B23+B5</f>
        <v>210823</v>
      </c>
      <c r="C25" s="11">
        <f>C23+C5</f>
        <v>250026</v>
      </c>
      <c r="D25" s="11">
        <f>D23+D5</f>
        <v>222835</v>
      </c>
      <c r="E25" s="12">
        <f t="shared" si="0"/>
        <v>118.59521968665658</v>
      </c>
      <c r="F25" s="11">
        <f t="shared" si="1"/>
        <v>27191</v>
      </c>
      <c r="G25" s="12">
        <f t="shared" si="2"/>
        <v>12.202302151816365</v>
      </c>
    </row>
  </sheetData>
  <mergeCells count="7">
    <mergeCell ref="A1:G1"/>
    <mergeCell ref="A3:A4"/>
    <mergeCell ref="B3:B4"/>
    <mergeCell ref="C3:C4"/>
    <mergeCell ref="D3:D4"/>
    <mergeCell ref="E3:E4"/>
    <mergeCell ref="F3:G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34"/>
  <sheetViews>
    <sheetView workbookViewId="0">
      <selection activeCell="A27" sqref="A27:XFD27"/>
    </sheetView>
  </sheetViews>
  <sheetFormatPr defaultRowHeight="13.5"/>
  <cols>
    <col min="1" max="1" width="30.375" style="4" customWidth="1"/>
    <col min="2" max="2" width="18.375" style="4" customWidth="1"/>
    <col min="3" max="3" width="18.75" style="4" customWidth="1"/>
    <col min="4" max="4" width="17.625" style="4" customWidth="1"/>
    <col min="5" max="5" width="16.25" style="4" customWidth="1"/>
    <col min="6" max="6" width="17.5" style="4" customWidth="1"/>
    <col min="7" max="7" width="16.375" style="4" customWidth="1"/>
    <col min="8" max="8" width="10.5" style="4" bestFit="1" customWidth="1"/>
    <col min="9" max="256" width="9" style="4"/>
    <col min="257" max="257" width="31.5" style="4" customWidth="1"/>
    <col min="258" max="258" width="18.625" style="4" customWidth="1"/>
    <col min="259" max="259" width="19.125" style="4" customWidth="1"/>
    <col min="260" max="260" width="18.875" style="4" customWidth="1"/>
    <col min="261" max="261" width="16.75" style="4" customWidth="1"/>
    <col min="262" max="262" width="17.5" style="4" customWidth="1"/>
    <col min="263" max="263" width="16.375" style="4" customWidth="1"/>
    <col min="264" max="264" width="10.5" style="4" bestFit="1" customWidth="1"/>
    <col min="265" max="512" width="9" style="4"/>
    <col min="513" max="513" width="31.5" style="4" customWidth="1"/>
    <col min="514" max="514" width="18.625" style="4" customWidth="1"/>
    <col min="515" max="515" width="19.125" style="4" customWidth="1"/>
    <col min="516" max="516" width="18.875" style="4" customWidth="1"/>
    <col min="517" max="517" width="16.75" style="4" customWidth="1"/>
    <col min="518" max="518" width="17.5" style="4" customWidth="1"/>
    <col min="519" max="519" width="16.375" style="4" customWidth="1"/>
    <col min="520" max="520" width="10.5" style="4" bestFit="1" customWidth="1"/>
    <col min="521" max="768" width="9" style="4"/>
    <col min="769" max="769" width="31.5" style="4" customWidth="1"/>
    <col min="770" max="770" width="18.625" style="4" customWidth="1"/>
    <col min="771" max="771" width="19.125" style="4" customWidth="1"/>
    <col min="772" max="772" width="18.875" style="4" customWidth="1"/>
    <col min="773" max="773" width="16.75" style="4" customWidth="1"/>
    <col min="774" max="774" width="17.5" style="4" customWidth="1"/>
    <col min="775" max="775" width="16.375" style="4" customWidth="1"/>
    <col min="776" max="776" width="10.5" style="4" bestFit="1" customWidth="1"/>
    <col min="777" max="1024" width="9" style="4"/>
    <col min="1025" max="1025" width="31.5" style="4" customWidth="1"/>
    <col min="1026" max="1026" width="18.625" style="4" customWidth="1"/>
    <col min="1027" max="1027" width="19.125" style="4" customWidth="1"/>
    <col min="1028" max="1028" width="18.875" style="4" customWidth="1"/>
    <col min="1029" max="1029" width="16.75" style="4" customWidth="1"/>
    <col min="1030" max="1030" width="17.5" style="4" customWidth="1"/>
    <col min="1031" max="1031" width="16.375" style="4" customWidth="1"/>
    <col min="1032" max="1032" width="10.5" style="4" bestFit="1" customWidth="1"/>
    <col min="1033" max="1280" width="9" style="4"/>
    <col min="1281" max="1281" width="31.5" style="4" customWidth="1"/>
    <col min="1282" max="1282" width="18.625" style="4" customWidth="1"/>
    <col min="1283" max="1283" width="19.125" style="4" customWidth="1"/>
    <col min="1284" max="1284" width="18.875" style="4" customWidth="1"/>
    <col min="1285" max="1285" width="16.75" style="4" customWidth="1"/>
    <col min="1286" max="1286" width="17.5" style="4" customWidth="1"/>
    <col min="1287" max="1287" width="16.375" style="4" customWidth="1"/>
    <col min="1288" max="1288" width="10.5" style="4" bestFit="1" customWidth="1"/>
    <col min="1289" max="1536" width="9" style="4"/>
    <col min="1537" max="1537" width="31.5" style="4" customWidth="1"/>
    <col min="1538" max="1538" width="18.625" style="4" customWidth="1"/>
    <col min="1539" max="1539" width="19.125" style="4" customWidth="1"/>
    <col min="1540" max="1540" width="18.875" style="4" customWidth="1"/>
    <col min="1541" max="1541" width="16.75" style="4" customWidth="1"/>
    <col min="1542" max="1542" width="17.5" style="4" customWidth="1"/>
    <col min="1543" max="1543" width="16.375" style="4" customWidth="1"/>
    <col min="1544" max="1544" width="10.5" style="4" bestFit="1" customWidth="1"/>
    <col min="1545" max="1792" width="9" style="4"/>
    <col min="1793" max="1793" width="31.5" style="4" customWidth="1"/>
    <col min="1794" max="1794" width="18.625" style="4" customWidth="1"/>
    <col min="1795" max="1795" width="19.125" style="4" customWidth="1"/>
    <col min="1796" max="1796" width="18.875" style="4" customWidth="1"/>
    <col min="1797" max="1797" width="16.75" style="4" customWidth="1"/>
    <col min="1798" max="1798" width="17.5" style="4" customWidth="1"/>
    <col min="1799" max="1799" width="16.375" style="4" customWidth="1"/>
    <col min="1800" max="1800" width="10.5" style="4" bestFit="1" customWidth="1"/>
    <col min="1801" max="2048" width="9" style="4"/>
    <col min="2049" max="2049" width="31.5" style="4" customWidth="1"/>
    <col min="2050" max="2050" width="18.625" style="4" customWidth="1"/>
    <col min="2051" max="2051" width="19.125" style="4" customWidth="1"/>
    <col min="2052" max="2052" width="18.875" style="4" customWidth="1"/>
    <col min="2053" max="2053" width="16.75" style="4" customWidth="1"/>
    <col min="2054" max="2054" width="17.5" style="4" customWidth="1"/>
    <col min="2055" max="2055" width="16.375" style="4" customWidth="1"/>
    <col min="2056" max="2056" width="10.5" style="4" bestFit="1" customWidth="1"/>
    <col min="2057" max="2304" width="9" style="4"/>
    <col min="2305" max="2305" width="31.5" style="4" customWidth="1"/>
    <col min="2306" max="2306" width="18.625" style="4" customWidth="1"/>
    <col min="2307" max="2307" width="19.125" style="4" customWidth="1"/>
    <col min="2308" max="2308" width="18.875" style="4" customWidth="1"/>
    <col min="2309" max="2309" width="16.75" style="4" customWidth="1"/>
    <col min="2310" max="2310" width="17.5" style="4" customWidth="1"/>
    <col min="2311" max="2311" width="16.375" style="4" customWidth="1"/>
    <col min="2312" max="2312" width="10.5" style="4" bestFit="1" customWidth="1"/>
    <col min="2313" max="2560" width="9" style="4"/>
    <col min="2561" max="2561" width="31.5" style="4" customWidth="1"/>
    <col min="2562" max="2562" width="18.625" style="4" customWidth="1"/>
    <col min="2563" max="2563" width="19.125" style="4" customWidth="1"/>
    <col min="2564" max="2564" width="18.875" style="4" customWidth="1"/>
    <col min="2565" max="2565" width="16.75" style="4" customWidth="1"/>
    <col min="2566" max="2566" width="17.5" style="4" customWidth="1"/>
    <col min="2567" max="2567" width="16.375" style="4" customWidth="1"/>
    <col min="2568" max="2568" width="10.5" style="4" bestFit="1" customWidth="1"/>
    <col min="2569" max="2816" width="9" style="4"/>
    <col min="2817" max="2817" width="31.5" style="4" customWidth="1"/>
    <col min="2818" max="2818" width="18.625" style="4" customWidth="1"/>
    <col min="2819" max="2819" width="19.125" style="4" customWidth="1"/>
    <col min="2820" max="2820" width="18.875" style="4" customWidth="1"/>
    <col min="2821" max="2821" width="16.75" style="4" customWidth="1"/>
    <col min="2822" max="2822" width="17.5" style="4" customWidth="1"/>
    <col min="2823" max="2823" width="16.375" style="4" customWidth="1"/>
    <col min="2824" max="2824" width="10.5" style="4" bestFit="1" customWidth="1"/>
    <col min="2825" max="3072" width="9" style="4"/>
    <col min="3073" max="3073" width="31.5" style="4" customWidth="1"/>
    <col min="3074" max="3074" width="18.625" style="4" customWidth="1"/>
    <col min="3075" max="3075" width="19.125" style="4" customWidth="1"/>
    <col min="3076" max="3076" width="18.875" style="4" customWidth="1"/>
    <col min="3077" max="3077" width="16.75" style="4" customWidth="1"/>
    <col min="3078" max="3078" width="17.5" style="4" customWidth="1"/>
    <col min="3079" max="3079" width="16.375" style="4" customWidth="1"/>
    <col min="3080" max="3080" width="10.5" style="4" bestFit="1" customWidth="1"/>
    <col min="3081" max="3328" width="9" style="4"/>
    <col min="3329" max="3329" width="31.5" style="4" customWidth="1"/>
    <col min="3330" max="3330" width="18.625" style="4" customWidth="1"/>
    <col min="3331" max="3331" width="19.125" style="4" customWidth="1"/>
    <col min="3332" max="3332" width="18.875" style="4" customWidth="1"/>
    <col min="3333" max="3333" width="16.75" style="4" customWidth="1"/>
    <col min="3334" max="3334" width="17.5" style="4" customWidth="1"/>
    <col min="3335" max="3335" width="16.375" style="4" customWidth="1"/>
    <col min="3336" max="3336" width="10.5" style="4" bestFit="1" customWidth="1"/>
    <col min="3337" max="3584" width="9" style="4"/>
    <col min="3585" max="3585" width="31.5" style="4" customWidth="1"/>
    <col min="3586" max="3586" width="18.625" style="4" customWidth="1"/>
    <col min="3587" max="3587" width="19.125" style="4" customWidth="1"/>
    <col min="3588" max="3588" width="18.875" style="4" customWidth="1"/>
    <col min="3589" max="3589" width="16.75" style="4" customWidth="1"/>
    <col min="3590" max="3590" width="17.5" style="4" customWidth="1"/>
    <col min="3591" max="3591" width="16.375" style="4" customWidth="1"/>
    <col min="3592" max="3592" width="10.5" style="4" bestFit="1" customWidth="1"/>
    <col min="3593" max="3840" width="9" style="4"/>
    <col min="3841" max="3841" width="31.5" style="4" customWidth="1"/>
    <col min="3842" max="3842" width="18.625" style="4" customWidth="1"/>
    <col min="3843" max="3843" width="19.125" style="4" customWidth="1"/>
    <col min="3844" max="3844" width="18.875" style="4" customWidth="1"/>
    <col min="3845" max="3845" width="16.75" style="4" customWidth="1"/>
    <col min="3846" max="3846" width="17.5" style="4" customWidth="1"/>
    <col min="3847" max="3847" width="16.375" style="4" customWidth="1"/>
    <col min="3848" max="3848" width="10.5" style="4" bestFit="1" customWidth="1"/>
    <col min="3849" max="4096" width="9" style="4"/>
    <col min="4097" max="4097" width="31.5" style="4" customWidth="1"/>
    <col min="4098" max="4098" width="18.625" style="4" customWidth="1"/>
    <col min="4099" max="4099" width="19.125" style="4" customWidth="1"/>
    <col min="4100" max="4100" width="18.875" style="4" customWidth="1"/>
    <col min="4101" max="4101" width="16.75" style="4" customWidth="1"/>
    <col min="4102" max="4102" width="17.5" style="4" customWidth="1"/>
    <col min="4103" max="4103" width="16.375" style="4" customWidth="1"/>
    <col min="4104" max="4104" width="10.5" style="4" bestFit="1" customWidth="1"/>
    <col min="4105" max="4352" width="9" style="4"/>
    <col min="4353" max="4353" width="31.5" style="4" customWidth="1"/>
    <col min="4354" max="4354" width="18.625" style="4" customWidth="1"/>
    <col min="4355" max="4355" width="19.125" style="4" customWidth="1"/>
    <col min="4356" max="4356" width="18.875" style="4" customWidth="1"/>
    <col min="4357" max="4357" width="16.75" style="4" customWidth="1"/>
    <col min="4358" max="4358" width="17.5" style="4" customWidth="1"/>
    <col min="4359" max="4359" width="16.375" style="4" customWidth="1"/>
    <col min="4360" max="4360" width="10.5" style="4" bestFit="1" customWidth="1"/>
    <col min="4361" max="4608" width="9" style="4"/>
    <col min="4609" max="4609" width="31.5" style="4" customWidth="1"/>
    <col min="4610" max="4610" width="18.625" style="4" customWidth="1"/>
    <col min="4611" max="4611" width="19.125" style="4" customWidth="1"/>
    <col min="4612" max="4612" width="18.875" style="4" customWidth="1"/>
    <col min="4613" max="4613" width="16.75" style="4" customWidth="1"/>
    <col min="4614" max="4614" width="17.5" style="4" customWidth="1"/>
    <col min="4615" max="4615" width="16.375" style="4" customWidth="1"/>
    <col min="4616" max="4616" width="10.5" style="4" bestFit="1" customWidth="1"/>
    <col min="4617" max="4864" width="9" style="4"/>
    <col min="4865" max="4865" width="31.5" style="4" customWidth="1"/>
    <col min="4866" max="4866" width="18.625" style="4" customWidth="1"/>
    <col min="4867" max="4867" width="19.125" style="4" customWidth="1"/>
    <col min="4868" max="4868" width="18.875" style="4" customWidth="1"/>
    <col min="4869" max="4869" width="16.75" style="4" customWidth="1"/>
    <col min="4870" max="4870" width="17.5" style="4" customWidth="1"/>
    <col min="4871" max="4871" width="16.375" style="4" customWidth="1"/>
    <col min="4872" max="4872" width="10.5" style="4" bestFit="1" customWidth="1"/>
    <col min="4873" max="5120" width="9" style="4"/>
    <col min="5121" max="5121" width="31.5" style="4" customWidth="1"/>
    <col min="5122" max="5122" width="18.625" style="4" customWidth="1"/>
    <col min="5123" max="5123" width="19.125" style="4" customWidth="1"/>
    <col min="5124" max="5124" width="18.875" style="4" customWidth="1"/>
    <col min="5125" max="5125" width="16.75" style="4" customWidth="1"/>
    <col min="5126" max="5126" width="17.5" style="4" customWidth="1"/>
    <col min="5127" max="5127" width="16.375" style="4" customWidth="1"/>
    <col min="5128" max="5128" width="10.5" style="4" bestFit="1" customWidth="1"/>
    <col min="5129" max="5376" width="9" style="4"/>
    <col min="5377" max="5377" width="31.5" style="4" customWidth="1"/>
    <col min="5378" max="5378" width="18.625" style="4" customWidth="1"/>
    <col min="5379" max="5379" width="19.125" style="4" customWidth="1"/>
    <col min="5380" max="5380" width="18.875" style="4" customWidth="1"/>
    <col min="5381" max="5381" width="16.75" style="4" customWidth="1"/>
    <col min="5382" max="5382" width="17.5" style="4" customWidth="1"/>
    <col min="5383" max="5383" width="16.375" style="4" customWidth="1"/>
    <col min="5384" max="5384" width="10.5" style="4" bestFit="1" customWidth="1"/>
    <col min="5385" max="5632" width="9" style="4"/>
    <col min="5633" max="5633" width="31.5" style="4" customWidth="1"/>
    <col min="5634" max="5634" width="18.625" style="4" customWidth="1"/>
    <col min="5635" max="5635" width="19.125" style="4" customWidth="1"/>
    <col min="5636" max="5636" width="18.875" style="4" customWidth="1"/>
    <col min="5637" max="5637" width="16.75" style="4" customWidth="1"/>
    <col min="5638" max="5638" width="17.5" style="4" customWidth="1"/>
    <col min="5639" max="5639" width="16.375" style="4" customWidth="1"/>
    <col min="5640" max="5640" width="10.5" style="4" bestFit="1" customWidth="1"/>
    <col min="5641" max="5888" width="9" style="4"/>
    <col min="5889" max="5889" width="31.5" style="4" customWidth="1"/>
    <col min="5890" max="5890" width="18.625" style="4" customWidth="1"/>
    <col min="5891" max="5891" width="19.125" style="4" customWidth="1"/>
    <col min="5892" max="5892" width="18.875" style="4" customWidth="1"/>
    <col min="5893" max="5893" width="16.75" style="4" customWidth="1"/>
    <col min="5894" max="5894" width="17.5" style="4" customWidth="1"/>
    <col min="5895" max="5895" width="16.375" style="4" customWidth="1"/>
    <col min="5896" max="5896" width="10.5" style="4" bestFit="1" customWidth="1"/>
    <col min="5897" max="6144" width="9" style="4"/>
    <col min="6145" max="6145" width="31.5" style="4" customWidth="1"/>
    <col min="6146" max="6146" width="18.625" style="4" customWidth="1"/>
    <col min="6147" max="6147" width="19.125" style="4" customWidth="1"/>
    <col min="6148" max="6148" width="18.875" style="4" customWidth="1"/>
    <col min="6149" max="6149" width="16.75" style="4" customWidth="1"/>
    <col min="6150" max="6150" width="17.5" style="4" customWidth="1"/>
    <col min="6151" max="6151" width="16.375" style="4" customWidth="1"/>
    <col min="6152" max="6152" width="10.5" style="4" bestFit="1" customWidth="1"/>
    <col min="6153" max="6400" width="9" style="4"/>
    <col min="6401" max="6401" width="31.5" style="4" customWidth="1"/>
    <col min="6402" max="6402" width="18.625" style="4" customWidth="1"/>
    <col min="6403" max="6403" width="19.125" style="4" customWidth="1"/>
    <col min="6404" max="6404" width="18.875" style="4" customWidth="1"/>
    <col min="6405" max="6405" width="16.75" style="4" customWidth="1"/>
    <col min="6406" max="6406" width="17.5" style="4" customWidth="1"/>
    <col min="6407" max="6407" width="16.375" style="4" customWidth="1"/>
    <col min="6408" max="6408" width="10.5" style="4" bestFit="1" customWidth="1"/>
    <col min="6409" max="6656" width="9" style="4"/>
    <col min="6657" max="6657" width="31.5" style="4" customWidth="1"/>
    <col min="6658" max="6658" width="18.625" style="4" customWidth="1"/>
    <col min="6659" max="6659" width="19.125" style="4" customWidth="1"/>
    <col min="6660" max="6660" width="18.875" style="4" customWidth="1"/>
    <col min="6661" max="6661" width="16.75" style="4" customWidth="1"/>
    <col min="6662" max="6662" width="17.5" style="4" customWidth="1"/>
    <col min="6663" max="6663" width="16.375" style="4" customWidth="1"/>
    <col min="6664" max="6664" width="10.5" style="4" bestFit="1" customWidth="1"/>
    <col min="6665" max="6912" width="9" style="4"/>
    <col min="6913" max="6913" width="31.5" style="4" customWidth="1"/>
    <col min="6914" max="6914" width="18.625" style="4" customWidth="1"/>
    <col min="6915" max="6915" width="19.125" style="4" customWidth="1"/>
    <col min="6916" max="6916" width="18.875" style="4" customWidth="1"/>
    <col min="6917" max="6917" width="16.75" style="4" customWidth="1"/>
    <col min="6918" max="6918" width="17.5" style="4" customWidth="1"/>
    <col min="6919" max="6919" width="16.375" style="4" customWidth="1"/>
    <col min="6920" max="6920" width="10.5" style="4" bestFit="1" customWidth="1"/>
    <col min="6921" max="7168" width="9" style="4"/>
    <col min="7169" max="7169" width="31.5" style="4" customWidth="1"/>
    <col min="7170" max="7170" width="18.625" style="4" customWidth="1"/>
    <col min="7171" max="7171" width="19.125" style="4" customWidth="1"/>
    <col min="7172" max="7172" width="18.875" style="4" customWidth="1"/>
    <col min="7173" max="7173" width="16.75" style="4" customWidth="1"/>
    <col min="7174" max="7174" width="17.5" style="4" customWidth="1"/>
    <col min="7175" max="7175" width="16.375" style="4" customWidth="1"/>
    <col min="7176" max="7176" width="10.5" style="4" bestFit="1" customWidth="1"/>
    <col min="7177" max="7424" width="9" style="4"/>
    <col min="7425" max="7425" width="31.5" style="4" customWidth="1"/>
    <col min="7426" max="7426" width="18.625" style="4" customWidth="1"/>
    <col min="7427" max="7427" width="19.125" style="4" customWidth="1"/>
    <col min="7428" max="7428" width="18.875" style="4" customWidth="1"/>
    <col min="7429" max="7429" width="16.75" style="4" customWidth="1"/>
    <col min="7430" max="7430" width="17.5" style="4" customWidth="1"/>
    <col min="7431" max="7431" width="16.375" style="4" customWidth="1"/>
    <col min="7432" max="7432" width="10.5" style="4" bestFit="1" customWidth="1"/>
    <col min="7433" max="7680" width="9" style="4"/>
    <col min="7681" max="7681" width="31.5" style="4" customWidth="1"/>
    <col min="7682" max="7682" width="18.625" style="4" customWidth="1"/>
    <col min="7683" max="7683" width="19.125" style="4" customWidth="1"/>
    <col min="7684" max="7684" width="18.875" style="4" customWidth="1"/>
    <col min="7685" max="7685" width="16.75" style="4" customWidth="1"/>
    <col min="7686" max="7686" width="17.5" style="4" customWidth="1"/>
    <col min="7687" max="7687" width="16.375" style="4" customWidth="1"/>
    <col min="7688" max="7688" width="10.5" style="4" bestFit="1" customWidth="1"/>
    <col min="7689" max="7936" width="9" style="4"/>
    <col min="7937" max="7937" width="31.5" style="4" customWidth="1"/>
    <col min="7938" max="7938" width="18.625" style="4" customWidth="1"/>
    <col min="7939" max="7939" width="19.125" style="4" customWidth="1"/>
    <col min="7940" max="7940" width="18.875" style="4" customWidth="1"/>
    <col min="7941" max="7941" width="16.75" style="4" customWidth="1"/>
    <col min="7942" max="7942" width="17.5" style="4" customWidth="1"/>
    <col min="7943" max="7943" width="16.375" style="4" customWidth="1"/>
    <col min="7944" max="7944" width="10.5" style="4" bestFit="1" customWidth="1"/>
    <col min="7945" max="8192" width="9" style="4"/>
    <col min="8193" max="8193" width="31.5" style="4" customWidth="1"/>
    <col min="8194" max="8194" width="18.625" style="4" customWidth="1"/>
    <col min="8195" max="8195" width="19.125" style="4" customWidth="1"/>
    <col min="8196" max="8196" width="18.875" style="4" customWidth="1"/>
    <col min="8197" max="8197" width="16.75" style="4" customWidth="1"/>
    <col min="8198" max="8198" width="17.5" style="4" customWidth="1"/>
    <col min="8199" max="8199" width="16.375" style="4" customWidth="1"/>
    <col min="8200" max="8200" width="10.5" style="4" bestFit="1" customWidth="1"/>
    <col min="8201" max="8448" width="9" style="4"/>
    <col min="8449" max="8449" width="31.5" style="4" customWidth="1"/>
    <col min="8450" max="8450" width="18.625" style="4" customWidth="1"/>
    <col min="8451" max="8451" width="19.125" style="4" customWidth="1"/>
    <col min="8452" max="8452" width="18.875" style="4" customWidth="1"/>
    <col min="8453" max="8453" width="16.75" style="4" customWidth="1"/>
    <col min="8454" max="8454" width="17.5" style="4" customWidth="1"/>
    <col min="8455" max="8455" width="16.375" style="4" customWidth="1"/>
    <col min="8456" max="8456" width="10.5" style="4" bestFit="1" customWidth="1"/>
    <col min="8457" max="8704" width="9" style="4"/>
    <col min="8705" max="8705" width="31.5" style="4" customWidth="1"/>
    <col min="8706" max="8706" width="18.625" style="4" customWidth="1"/>
    <col min="8707" max="8707" width="19.125" style="4" customWidth="1"/>
    <col min="8708" max="8708" width="18.875" style="4" customWidth="1"/>
    <col min="8709" max="8709" width="16.75" style="4" customWidth="1"/>
    <col min="8710" max="8710" width="17.5" style="4" customWidth="1"/>
    <col min="8711" max="8711" width="16.375" style="4" customWidth="1"/>
    <col min="8712" max="8712" width="10.5" style="4" bestFit="1" customWidth="1"/>
    <col min="8713" max="8960" width="9" style="4"/>
    <col min="8961" max="8961" width="31.5" style="4" customWidth="1"/>
    <col min="8962" max="8962" width="18.625" style="4" customWidth="1"/>
    <col min="8963" max="8963" width="19.125" style="4" customWidth="1"/>
    <col min="8964" max="8964" width="18.875" style="4" customWidth="1"/>
    <col min="8965" max="8965" width="16.75" style="4" customWidth="1"/>
    <col min="8966" max="8966" width="17.5" style="4" customWidth="1"/>
    <col min="8967" max="8967" width="16.375" style="4" customWidth="1"/>
    <col min="8968" max="8968" width="10.5" style="4" bestFit="1" customWidth="1"/>
    <col min="8969" max="9216" width="9" style="4"/>
    <col min="9217" max="9217" width="31.5" style="4" customWidth="1"/>
    <col min="9218" max="9218" width="18.625" style="4" customWidth="1"/>
    <col min="9219" max="9219" width="19.125" style="4" customWidth="1"/>
    <col min="9220" max="9220" width="18.875" style="4" customWidth="1"/>
    <col min="9221" max="9221" width="16.75" style="4" customWidth="1"/>
    <col min="9222" max="9222" width="17.5" style="4" customWidth="1"/>
    <col min="9223" max="9223" width="16.375" style="4" customWidth="1"/>
    <col min="9224" max="9224" width="10.5" style="4" bestFit="1" customWidth="1"/>
    <col min="9225" max="9472" width="9" style="4"/>
    <col min="9473" max="9473" width="31.5" style="4" customWidth="1"/>
    <col min="9474" max="9474" width="18.625" style="4" customWidth="1"/>
    <col min="9475" max="9475" width="19.125" style="4" customWidth="1"/>
    <col min="9476" max="9476" width="18.875" style="4" customWidth="1"/>
    <col min="9477" max="9477" width="16.75" style="4" customWidth="1"/>
    <col min="9478" max="9478" width="17.5" style="4" customWidth="1"/>
    <col min="9479" max="9479" width="16.375" style="4" customWidth="1"/>
    <col min="9480" max="9480" width="10.5" style="4" bestFit="1" customWidth="1"/>
    <col min="9481" max="9728" width="9" style="4"/>
    <col min="9729" max="9729" width="31.5" style="4" customWidth="1"/>
    <col min="9730" max="9730" width="18.625" style="4" customWidth="1"/>
    <col min="9731" max="9731" width="19.125" style="4" customWidth="1"/>
    <col min="9732" max="9732" width="18.875" style="4" customWidth="1"/>
    <col min="9733" max="9733" width="16.75" style="4" customWidth="1"/>
    <col min="9734" max="9734" width="17.5" style="4" customWidth="1"/>
    <col min="9735" max="9735" width="16.375" style="4" customWidth="1"/>
    <col min="9736" max="9736" width="10.5" style="4" bestFit="1" customWidth="1"/>
    <col min="9737" max="9984" width="9" style="4"/>
    <col min="9985" max="9985" width="31.5" style="4" customWidth="1"/>
    <col min="9986" max="9986" width="18.625" style="4" customWidth="1"/>
    <col min="9987" max="9987" width="19.125" style="4" customWidth="1"/>
    <col min="9988" max="9988" width="18.875" style="4" customWidth="1"/>
    <col min="9989" max="9989" width="16.75" style="4" customWidth="1"/>
    <col min="9990" max="9990" width="17.5" style="4" customWidth="1"/>
    <col min="9991" max="9991" width="16.375" style="4" customWidth="1"/>
    <col min="9992" max="9992" width="10.5" style="4" bestFit="1" customWidth="1"/>
    <col min="9993" max="10240" width="9" style="4"/>
    <col min="10241" max="10241" width="31.5" style="4" customWidth="1"/>
    <col min="10242" max="10242" width="18.625" style="4" customWidth="1"/>
    <col min="10243" max="10243" width="19.125" style="4" customWidth="1"/>
    <col min="10244" max="10244" width="18.875" style="4" customWidth="1"/>
    <col min="10245" max="10245" width="16.75" style="4" customWidth="1"/>
    <col min="10246" max="10246" width="17.5" style="4" customWidth="1"/>
    <col min="10247" max="10247" width="16.375" style="4" customWidth="1"/>
    <col min="10248" max="10248" width="10.5" style="4" bestFit="1" customWidth="1"/>
    <col min="10249" max="10496" width="9" style="4"/>
    <col min="10497" max="10497" width="31.5" style="4" customWidth="1"/>
    <col min="10498" max="10498" width="18.625" style="4" customWidth="1"/>
    <col min="10499" max="10499" width="19.125" style="4" customWidth="1"/>
    <col min="10500" max="10500" width="18.875" style="4" customWidth="1"/>
    <col min="10501" max="10501" width="16.75" style="4" customWidth="1"/>
    <col min="10502" max="10502" width="17.5" style="4" customWidth="1"/>
    <col min="10503" max="10503" width="16.375" style="4" customWidth="1"/>
    <col min="10504" max="10504" width="10.5" style="4" bestFit="1" customWidth="1"/>
    <col min="10505" max="10752" width="9" style="4"/>
    <col min="10753" max="10753" width="31.5" style="4" customWidth="1"/>
    <col min="10754" max="10754" width="18.625" style="4" customWidth="1"/>
    <col min="10755" max="10755" width="19.125" style="4" customWidth="1"/>
    <col min="10756" max="10756" width="18.875" style="4" customWidth="1"/>
    <col min="10757" max="10757" width="16.75" style="4" customWidth="1"/>
    <col min="10758" max="10758" width="17.5" style="4" customWidth="1"/>
    <col min="10759" max="10759" width="16.375" style="4" customWidth="1"/>
    <col min="10760" max="10760" width="10.5" style="4" bestFit="1" customWidth="1"/>
    <col min="10761" max="11008" width="9" style="4"/>
    <col min="11009" max="11009" width="31.5" style="4" customWidth="1"/>
    <col min="11010" max="11010" width="18.625" style="4" customWidth="1"/>
    <col min="11011" max="11011" width="19.125" style="4" customWidth="1"/>
    <col min="11012" max="11012" width="18.875" style="4" customWidth="1"/>
    <col min="11013" max="11013" width="16.75" style="4" customWidth="1"/>
    <col min="11014" max="11014" width="17.5" style="4" customWidth="1"/>
    <col min="11015" max="11015" width="16.375" style="4" customWidth="1"/>
    <col min="11016" max="11016" width="10.5" style="4" bestFit="1" customWidth="1"/>
    <col min="11017" max="11264" width="9" style="4"/>
    <col min="11265" max="11265" width="31.5" style="4" customWidth="1"/>
    <col min="11266" max="11266" width="18.625" style="4" customWidth="1"/>
    <col min="11267" max="11267" width="19.125" style="4" customWidth="1"/>
    <col min="11268" max="11268" width="18.875" style="4" customWidth="1"/>
    <col min="11269" max="11269" width="16.75" style="4" customWidth="1"/>
    <col min="11270" max="11270" width="17.5" style="4" customWidth="1"/>
    <col min="11271" max="11271" width="16.375" style="4" customWidth="1"/>
    <col min="11272" max="11272" width="10.5" style="4" bestFit="1" customWidth="1"/>
    <col min="11273" max="11520" width="9" style="4"/>
    <col min="11521" max="11521" width="31.5" style="4" customWidth="1"/>
    <col min="11522" max="11522" width="18.625" style="4" customWidth="1"/>
    <col min="11523" max="11523" width="19.125" style="4" customWidth="1"/>
    <col min="11524" max="11524" width="18.875" style="4" customWidth="1"/>
    <col min="11525" max="11525" width="16.75" style="4" customWidth="1"/>
    <col min="11526" max="11526" width="17.5" style="4" customWidth="1"/>
    <col min="11527" max="11527" width="16.375" style="4" customWidth="1"/>
    <col min="11528" max="11528" width="10.5" style="4" bestFit="1" customWidth="1"/>
    <col min="11529" max="11776" width="9" style="4"/>
    <col min="11777" max="11777" width="31.5" style="4" customWidth="1"/>
    <col min="11778" max="11778" width="18.625" style="4" customWidth="1"/>
    <col min="11779" max="11779" width="19.125" style="4" customWidth="1"/>
    <col min="11780" max="11780" width="18.875" style="4" customWidth="1"/>
    <col min="11781" max="11781" width="16.75" style="4" customWidth="1"/>
    <col min="11782" max="11782" width="17.5" style="4" customWidth="1"/>
    <col min="11783" max="11783" width="16.375" style="4" customWidth="1"/>
    <col min="11784" max="11784" width="10.5" style="4" bestFit="1" customWidth="1"/>
    <col min="11785" max="12032" width="9" style="4"/>
    <col min="12033" max="12033" width="31.5" style="4" customWidth="1"/>
    <col min="12034" max="12034" width="18.625" style="4" customWidth="1"/>
    <col min="12035" max="12035" width="19.125" style="4" customWidth="1"/>
    <col min="12036" max="12036" width="18.875" style="4" customWidth="1"/>
    <col min="12037" max="12037" width="16.75" style="4" customWidth="1"/>
    <col min="12038" max="12038" width="17.5" style="4" customWidth="1"/>
    <col min="12039" max="12039" width="16.375" style="4" customWidth="1"/>
    <col min="12040" max="12040" width="10.5" style="4" bestFit="1" customWidth="1"/>
    <col min="12041" max="12288" width="9" style="4"/>
    <col min="12289" max="12289" width="31.5" style="4" customWidth="1"/>
    <col min="12290" max="12290" width="18.625" style="4" customWidth="1"/>
    <col min="12291" max="12291" width="19.125" style="4" customWidth="1"/>
    <col min="12292" max="12292" width="18.875" style="4" customWidth="1"/>
    <col min="12293" max="12293" width="16.75" style="4" customWidth="1"/>
    <col min="12294" max="12294" width="17.5" style="4" customWidth="1"/>
    <col min="12295" max="12295" width="16.375" style="4" customWidth="1"/>
    <col min="12296" max="12296" width="10.5" style="4" bestFit="1" customWidth="1"/>
    <col min="12297" max="12544" width="9" style="4"/>
    <col min="12545" max="12545" width="31.5" style="4" customWidth="1"/>
    <col min="12546" max="12546" width="18.625" style="4" customWidth="1"/>
    <col min="12547" max="12547" width="19.125" style="4" customWidth="1"/>
    <col min="12548" max="12548" width="18.875" style="4" customWidth="1"/>
    <col min="12549" max="12549" width="16.75" style="4" customWidth="1"/>
    <col min="12550" max="12550" width="17.5" style="4" customWidth="1"/>
    <col min="12551" max="12551" width="16.375" style="4" customWidth="1"/>
    <col min="12552" max="12552" width="10.5" style="4" bestFit="1" customWidth="1"/>
    <col min="12553" max="12800" width="9" style="4"/>
    <col min="12801" max="12801" width="31.5" style="4" customWidth="1"/>
    <col min="12802" max="12802" width="18.625" style="4" customWidth="1"/>
    <col min="12803" max="12803" width="19.125" style="4" customWidth="1"/>
    <col min="12804" max="12804" width="18.875" style="4" customWidth="1"/>
    <col min="12805" max="12805" width="16.75" style="4" customWidth="1"/>
    <col min="12806" max="12806" width="17.5" style="4" customWidth="1"/>
    <col min="12807" max="12807" width="16.375" style="4" customWidth="1"/>
    <col min="12808" max="12808" width="10.5" style="4" bestFit="1" customWidth="1"/>
    <col min="12809" max="13056" width="9" style="4"/>
    <col min="13057" max="13057" width="31.5" style="4" customWidth="1"/>
    <col min="13058" max="13058" width="18.625" style="4" customWidth="1"/>
    <col min="13059" max="13059" width="19.125" style="4" customWidth="1"/>
    <col min="13060" max="13060" width="18.875" style="4" customWidth="1"/>
    <col min="13061" max="13061" width="16.75" style="4" customWidth="1"/>
    <col min="13062" max="13062" width="17.5" style="4" customWidth="1"/>
    <col min="13063" max="13063" width="16.375" style="4" customWidth="1"/>
    <col min="13064" max="13064" width="10.5" style="4" bestFit="1" customWidth="1"/>
    <col min="13065" max="13312" width="9" style="4"/>
    <col min="13313" max="13313" width="31.5" style="4" customWidth="1"/>
    <col min="13314" max="13314" width="18.625" style="4" customWidth="1"/>
    <col min="13315" max="13315" width="19.125" style="4" customWidth="1"/>
    <col min="13316" max="13316" width="18.875" style="4" customWidth="1"/>
    <col min="13317" max="13317" width="16.75" style="4" customWidth="1"/>
    <col min="13318" max="13318" width="17.5" style="4" customWidth="1"/>
    <col min="13319" max="13319" width="16.375" style="4" customWidth="1"/>
    <col min="13320" max="13320" width="10.5" style="4" bestFit="1" customWidth="1"/>
    <col min="13321" max="13568" width="9" style="4"/>
    <col min="13569" max="13569" width="31.5" style="4" customWidth="1"/>
    <col min="13570" max="13570" width="18.625" style="4" customWidth="1"/>
    <col min="13571" max="13571" width="19.125" style="4" customWidth="1"/>
    <col min="13572" max="13572" width="18.875" style="4" customWidth="1"/>
    <col min="13573" max="13573" width="16.75" style="4" customWidth="1"/>
    <col min="13574" max="13574" width="17.5" style="4" customWidth="1"/>
    <col min="13575" max="13575" width="16.375" style="4" customWidth="1"/>
    <col min="13576" max="13576" width="10.5" style="4" bestFit="1" customWidth="1"/>
    <col min="13577" max="13824" width="9" style="4"/>
    <col min="13825" max="13825" width="31.5" style="4" customWidth="1"/>
    <col min="13826" max="13826" width="18.625" style="4" customWidth="1"/>
    <col min="13827" max="13827" width="19.125" style="4" customWidth="1"/>
    <col min="13828" max="13828" width="18.875" style="4" customWidth="1"/>
    <col min="13829" max="13829" width="16.75" style="4" customWidth="1"/>
    <col min="13830" max="13830" width="17.5" style="4" customWidth="1"/>
    <col min="13831" max="13831" width="16.375" style="4" customWidth="1"/>
    <col min="13832" max="13832" width="10.5" style="4" bestFit="1" customWidth="1"/>
    <col min="13833" max="14080" width="9" style="4"/>
    <col min="14081" max="14081" width="31.5" style="4" customWidth="1"/>
    <col min="14082" max="14082" width="18.625" style="4" customWidth="1"/>
    <col min="14083" max="14083" width="19.125" style="4" customWidth="1"/>
    <col min="14084" max="14084" width="18.875" style="4" customWidth="1"/>
    <col min="14085" max="14085" width="16.75" style="4" customWidth="1"/>
    <col min="14086" max="14086" width="17.5" style="4" customWidth="1"/>
    <col min="14087" max="14087" width="16.375" style="4" customWidth="1"/>
    <col min="14088" max="14088" width="10.5" style="4" bestFit="1" customWidth="1"/>
    <col min="14089" max="14336" width="9" style="4"/>
    <col min="14337" max="14337" width="31.5" style="4" customWidth="1"/>
    <col min="14338" max="14338" width="18.625" style="4" customWidth="1"/>
    <col min="14339" max="14339" width="19.125" style="4" customWidth="1"/>
    <col min="14340" max="14340" width="18.875" style="4" customWidth="1"/>
    <col min="14341" max="14341" width="16.75" style="4" customWidth="1"/>
    <col min="14342" max="14342" width="17.5" style="4" customWidth="1"/>
    <col min="14343" max="14343" width="16.375" style="4" customWidth="1"/>
    <col min="14344" max="14344" width="10.5" style="4" bestFit="1" customWidth="1"/>
    <col min="14345" max="14592" width="9" style="4"/>
    <col min="14593" max="14593" width="31.5" style="4" customWidth="1"/>
    <col min="14594" max="14594" width="18.625" style="4" customWidth="1"/>
    <col min="14595" max="14595" width="19.125" style="4" customWidth="1"/>
    <col min="14596" max="14596" width="18.875" style="4" customWidth="1"/>
    <col min="14597" max="14597" width="16.75" style="4" customWidth="1"/>
    <col min="14598" max="14598" width="17.5" style="4" customWidth="1"/>
    <col min="14599" max="14599" width="16.375" style="4" customWidth="1"/>
    <col min="14600" max="14600" width="10.5" style="4" bestFit="1" customWidth="1"/>
    <col min="14601" max="14848" width="9" style="4"/>
    <col min="14849" max="14849" width="31.5" style="4" customWidth="1"/>
    <col min="14850" max="14850" width="18.625" style="4" customWidth="1"/>
    <col min="14851" max="14851" width="19.125" style="4" customWidth="1"/>
    <col min="14852" max="14852" width="18.875" style="4" customWidth="1"/>
    <col min="14853" max="14853" width="16.75" style="4" customWidth="1"/>
    <col min="14854" max="14854" width="17.5" style="4" customWidth="1"/>
    <col min="14855" max="14855" width="16.375" style="4" customWidth="1"/>
    <col min="14856" max="14856" width="10.5" style="4" bestFit="1" customWidth="1"/>
    <col min="14857" max="15104" width="9" style="4"/>
    <col min="15105" max="15105" width="31.5" style="4" customWidth="1"/>
    <col min="15106" max="15106" width="18.625" style="4" customWidth="1"/>
    <col min="15107" max="15107" width="19.125" style="4" customWidth="1"/>
    <col min="15108" max="15108" width="18.875" style="4" customWidth="1"/>
    <col min="15109" max="15109" width="16.75" style="4" customWidth="1"/>
    <col min="15110" max="15110" width="17.5" style="4" customWidth="1"/>
    <col min="15111" max="15111" width="16.375" style="4" customWidth="1"/>
    <col min="15112" max="15112" width="10.5" style="4" bestFit="1" customWidth="1"/>
    <col min="15113" max="15360" width="9" style="4"/>
    <col min="15361" max="15361" width="31.5" style="4" customWidth="1"/>
    <col min="15362" max="15362" width="18.625" style="4" customWidth="1"/>
    <col min="15363" max="15363" width="19.125" style="4" customWidth="1"/>
    <col min="15364" max="15364" width="18.875" style="4" customWidth="1"/>
    <col min="15365" max="15365" width="16.75" style="4" customWidth="1"/>
    <col min="15366" max="15366" width="17.5" style="4" customWidth="1"/>
    <col min="15367" max="15367" width="16.375" style="4" customWidth="1"/>
    <col min="15368" max="15368" width="10.5" style="4" bestFit="1" customWidth="1"/>
    <col min="15369" max="15616" width="9" style="4"/>
    <col min="15617" max="15617" width="31.5" style="4" customWidth="1"/>
    <col min="15618" max="15618" width="18.625" style="4" customWidth="1"/>
    <col min="15619" max="15619" width="19.125" style="4" customWidth="1"/>
    <col min="15620" max="15620" width="18.875" style="4" customWidth="1"/>
    <col min="15621" max="15621" width="16.75" style="4" customWidth="1"/>
    <col min="15622" max="15622" width="17.5" style="4" customWidth="1"/>
    <col min="15623" max="15623" width="16.375" style="4" customWidth="1"/>
    <col min="15624" max="15624" width="10.5" style="4" bestFit="1" customWidth="1"/>
    <col min="15625" max="15872" width="9" style="4"/>
    <col min="15873" max="15873" width="31.5" style="4" customWidth="1"/>
    <col min="15874" max="15874" width="18.625" style="4" customWidth="1"/>
    <col min="15875" max="15875" width="19.125" style="4" customWidth="1"/>
    <col min="15876" max="15876" width="18.875" style="4" customWidth="1"/>
    <col min="15877" max="15877" width="16.75" style="4" customWidth="1"/>
    <col min="15878" max="15878" width="17.5" style="4" customWidth="1"/>
    <col min="15879" max="15879" width="16.375" style="4" customWidth="1"/>
    <col min="15880" max="15880" width="10.5" style="4" bestFit="1" customWidth="1"/>
    <col min="15881" max="16128" width="9" style="4"/>
    <col min="16129" max="16129" width="31.5" style="4" customWidth="1"/>
    <col min="16130" max="16130" width="18.625" style="4" customWidth="1"/>
    <col min="16131" max="16131" width="19.125" style="4" customWidth="1"/>
    <col min="16132" max="16132" width="18.875" style="4" customWidth="1"/>
    <col min="16133" max="16133" width="16.75" style="4" customWidth="1"/>
    <col min="16134" max="16134" width="17.5" style="4" customWidth="1"/>
    <col min="16135" max="16135" width="16.375" style="4" customWidth="1"/>
    <col min="16136" max="16136" width="10.5" style="4" bestFit="1" customWidth="1"/>
    <col min="16137" max="16384" width="9" style="4"/>
  </cols>
  <sheetData>
    <row r="1" spans="1:7" ht="33.75" customHeight="1">
      <c r="A1" s="70" t="s">
        <v>211</v>
      </c>
      <c r="B1" s="70"/>
      <c r="C1" s="70"/>
      <c r="D1" s="70"/>
      <c r="E1" s="70"/>
      <c r="F1" s="70"/>
      <c r="G1" s="70"/>
    </row>
    <row r="2" spans="1:7" ht="15" customHeight="1">
      <c r="G2" s="4" t="s">
        <v>233</v>
      </c>
    </row>
    <row r="3" spans="1:7" ht="16.5" customHeight="1">
      <c r="A3" s="71" t="s">
        <v>212</v>
      </c>
      <c r="B3" s="71" t="s">
        <v>213</v>
      </c>
      <c r="C3" s="71" t="s">
        <v>214</v>
      </c>
      <c r="D3" s="71" t="s">
        <v>215</v>
      </c>
      <c r="E3" s="71" t="s">
        <v>216</v>
      </c>
      <c r="F3" s="71" t="s">
        <v>217</v>
      </c>
      <c r="G3" s="71"/>
    </row>
    <row r="4" spans="1:7" ht="16.5" customHeight="1">
      <c r="A4" s="71"/>
      <c r="B4" s="71"/>
      <c r="C4" s="71"/>
      <c r="D4" s="71"/>
      <c r="E4" s="71"/>
      <c r="F4" s="10" t="s">
        <v>218</v>
      </c>
      <c r="G4" s="10" t="s">
        <v>219</v>
      </c>
    </row>
    <row r="5" spans="1:7" ht="16.5" customHeight="1">
      <c r="A5" s="3" t="s">
        <v>220</v>
      </c>
      <c r="B5" s="11">
        <f>SUM(B6,B23)</f>
        <v>90700</v>
      </c>
      <c r="C5" s="11">
        <f>SUM(C6,C23)</f>
        <v>90873</v>
      </c>
      <c r="D5" s="11">
        <f>SUM(D6,D23)</f>
        <v>78836</v>
      </c>
      <c r="E5" s="12">
        <f t="shared" ref="E5:E34" si="0">C5/B5*100</f>
        <v>100.19073869900772</v>
      </c>
      <c r="F5" s="11">
        <f t="shared" ref="F5:F34" si="1">C5-D5</f>
        <v>12037</v>
      </c>
      <c r="G5" s="12">
        <f t="shared" ref="G5:G34" si="2">F5/D5*100</f>
        <v>15.268405297072404</v>
      </c>
    </row>
    <row r="6" spans="1:7" ht="16.5" customHeight="1">
      <c r="A6" s="3" t="s">
        <v>221</v>
      </c>
      <c r="B6" s="11">
        <f>SUM(B7:B22)</f>
        <v>65450</v>
      </c>
      <c r="C6" s="11">
        <f>SUM(C7:C22)</f>
        <v>63706</v>
      </c>
      <c r="D6" s="11">
        <f>SUM(D7:D22)</f>
        <v>62462</v>
      </c>
      <c r="E6" s="12">
        <f t="shared" si="0"/>
        <v>97.335370511841106</v>
      </c>
      <c r="F6" s="11">
        <f t="shared" si="1"/>
        <v>1244</v>
      </c>
      <c r="G6" s="12">
        <f t="shared" si="2"/>
        <v>1.9916108994268518</v>
      </c>
    </row>
    <row r="7" spans="1:7" ht="16.5" customHeight="1">
      <c r="A7" s="3" t="s">
        <v>8</v>
      </c>
      <c r="B7" s="11">
        <v>27700</v>
      </c>
      <c r="C7" s="11">
        <v>27178</v>
      </c>
      <c r="D7" s="11">
        <v>26478</v>
      </c>
      <c r="E7" s="12">
        <f t="shared" si="0"/>
        <v>98.115523465703973</v>
      </c>
      <c r="F7" s="11">
        <f t="shared" si="1"/>
        <v>700</v>
      </c>
      <c r="G7" s="12">
        <f t="shared" si="2"/>
        <v>2.6437042072664099</v>
      </c>
    </row>
    <row r="8" spans="1:7" ht="16.5" customHeight="1">
      <c r="A8" s="3" t="s">
        <v>9</v>
      </c>
      <c r="B8" s="11"/>
      <c r="C8" s="11"/>
      <c r="D8" s="11">
        <v>103</v>
      </c>
      <c r="E8" s="12"/>
      <c r="F8" s="11">
        <f t="shared" si="1"/>
        <v>-103</v>
      </c>
      <c r="G8" s="12">
        <f t="shared" si="2"/>
        <v>-100</v>
      </c>
    </row>
    <row r="9" spans="1:7" ht="16.5" customHeight="1">
      <c r="A9" s="3" t="s">
        <v>10</v>
      </c>
      <c r="B9" s="11">
        <v>5680</v>
      </c>
      <c r="C9" s="11">
        <v>5391</v>
      </c>
      <c r="D9" s="11">
        <v>6196</v>
      </c>
      <c r="E9" s="12">
        <f t="shared" si="0"/>
        <v>94.911971830985919</v>
      </c>
      <c r="F9" s="11">
        <f t="shared" si="1"/>
        <v>-805</v>
      </c>
      <c r="G9" s="12">
        <f t="shared" si="2"/>
        <v>-12.992253066494513</v>
      </c>
    </row>
    <row r="10" spans="1:7" ht="16.5" customHeight="1">
      <c r="A10" s="3" t="s">
        <v>11</v>
      </c>
      <c r="B10" s="11">
        <v>850</v>
      </c>
      <c r="C10" s="11">
        <v>879</v>
      </c>
      <c r="D10" s="11">
        <v>1614</v>
      </c>
      <c r="E10" s="12">
        <f>C10/B10*100</f>
        <v>103.41176470588236</v>
      </c>
      <c r="F10" s="11">
        <f>C10-D10</f>
        <v>-735</v>
      </c>
      <c r="G10" s="12">
        <f t="shared" si="2"/>
        <v>-45.539033457249076</v>
      </c>
    </row>
    <row r="11" spans="1:7" ht="16.5" customHeight="1">
      <c r="A11" s="3" t="s">
        <v>12</v>
      </c>
      <c r="B11" s="11">
        <v>13000</v>
      </c>
      <c r="C11" s="11">
        <v>13392</v>
      </c>
      <c r="D11" s="11">
        <v>12870</v>
      </c>
      <c r="E11" s="12">
        <f>C11/B11*100</f>
        <v>103.01538461538462</v>
      </c>
      <c r="F11" s="11">
        <f>C11-D11</f>
        <v>522</v>
      </c>
      <c r="G11" s="12">
        <f t="shared" si="2"/>
        <v>4.0559440559440558</v>
      </c>
    </row>
    <row r="12" spans="1:7" ht="16.5" customHeight="1">
      <c r="A12" s="3" t="s">
        <v>13</v>
      </c>
      <c r="B12" s="11">
        <v>2900</v>
      </c>
      <c r="C12" s="11">
        <v>2766</v>
      </c>
      <c r="D12" s="11">
        <v>2732</v>
      </c>
      <c r="E12" s="12">
        <f t="shared" si="0"/>
        <v>95.379310344827587</v>
      </c>
      <c r="F12" s="11">
        <f t="shared" si="1"/>
        <v>34</v>
      </c>
      <c r="G12" s="12">
        <f t="shared" si="2"/>
        <v>1.2445095168374818</v>
      </c>
    </row>
    <row r="13" spans="1:7" ht="16.5" customHeight="1">
      <c r="A13" s="3" t="s">
        <v>14</v>
      </c>
      <c r="B13" s="11">
        <v>2040</v>
      </c>
      <c r="C13" s="11">
        <v>1945</v>
      </c>
      <c r="D13" s="11">
        <v>1335</v>
      </c>
      <c r="E13" s="12">
        <f t="shared" si="0"/>
        <v>95.343137254901961</v>
      </c>
      <c r="F13" s="11">
        <f t="shared" si="1"/>
        <v>610</v>
      </c>
      <c r="G13" s="12">
        <f t="shared" si="2"/>
        <v>45.692883895131089</v>
      </c>
    </row>
    <row r="14" spans="1:7" ht="16.5" customHeight="1">
      <c r="A14" s="3" t="s">
        <v>15</v>
      </c>
      <c r="B14" s="11">
        <v>770</v>
      </c>
      <c r="C14" s="11">
        <v>806</v>
      </c>
      <c r="D14" s="11">
        <v>622</v>
      </c>
      <c r="E14" s="12">
        <f t="shared" si="0"/>
        <v>104.67532467532467</v>
      </c>
      <c r="F14" s="11">
        <f t="shared" si="1"/>
        <v>184</v>
      </c>
      <c r="G14" s="12">
        <f t="shared" si="2"/>
        <v>29.581993569131832</v>
      </c>
    </row>
    <row r="15" spans="1:7" ht="16.5" customHeight="1">
      <c r="A15" s="3" t="s">
        <v>16</v>
      </c>
      <c r="B15" s="11">
        <v>4455</v>
      </c>
      <c r="C15" s="11">
        <v>4392</v>
      </c>
      <c r="D15" s="11">
        <v>3320</v>
      </c>
      <c r="E15" s="12">
        <f t="shared" si="0"/>
        <v>98.585858585858588</v>
      </c>
      <c r="F15" s="11">
        <f t="shared" si="1"/>
        <v>1072</v>
      </c>
      <c r="G15" s="12">
        <f t="shared" si="2"/>
        <v>32.289156626506021</v>
      </c>
    </row>
    <row r="16" spans="1:7" ht="16.5" customHeight="1">
      <c r="A16" s="3" t="s">
        <v>17</v>
      </c>
      <c r="B16" s="11">
        <v>1125</v>
      </c>
      <c r="C16" s="11">
        <v>889</v>
      </c>
      <c r="D16" s="11">
        <v>845</v>
      </c>
      <c r="E16" s="12">
        <f t="shared" si="0"/>
        <v>79.022222222222226</v>
      </c>
      <c r="F16" s="11">
        <f t="shared" si="1"/>
        <v>44</v>
      </c>
      <c r="G16" s="12">
        <f t="shared" si="2"/>
        <v>5.2071005917159763</v>
      </c>
    </row>
    <row r="17" spans="1:7" ht="16.5" customHeight="1">
      <c r="A17" s="3" t="s">
        <v>18</v>
      </c>
      <c r="B17" s="11">
        <v>1550</v>
      </c>
      <c r="C17" s="11">
        <v>1434</v>
      </c>
      <c r="D17" s="11">
        <v>1580</v>
      </c>
      <c r="E17" s="12">
        <f t="shared" si="0"/>
        <v>92.516129032258064</v>
      </c>
      <c r="F17" s="11">
        <f t="shared" si="1"/>
        <v>-146</v>
      </c>
      <c r="G17" s="12">
        <f t="shared" si="2"/>
        <v>-9.2405063291139253</v>
      </c>
    </row>
    <row r="18" spans="1:7" ht="16.5" customHeight="1">
      <c r="A18" s="3" t="s">
        <v>19</v>
      </c>
      <c r="B18" s="11">
        <v>1000</v>
      </c>
      <c r="C18" s="11">
        <v>101</v>
      </c>
      <c r="D18" s="11">
        <v>400</v>
      </c>
      <c r="E18" s="12">
        <f t="shared" si="0"/>
        <v>10.100000000000001</v>
      </c>
      <c r="F18" s="11">
        <f t="shared" si="1"/>
        <v>-299</v>
      </c>
      <c r="G18" s="12">
        <f t="shared" si="2"/>
        <v>-74.75</v>
      </c>
    </row>
    <row r="19" spans="1:7" ht="16.5" customHeight="1">
      <c r="A19" s="3" t="s">
        <v>20</v>
      </c>
      <c r="B19" s="11">
        <v>2597</v>
      </c>
      <c r="C19" s="11">
        <v>2681</v>
      </c>
      <c r="D19" s="11">
        <v>3107</v>
      </c>
      <c r="E19" s="12">
        <f t="shared" si="0"/>
        <v>103.23450134770889</v>
      </c>
      <c r="F19" s="11">
        <f t="shared" si="1"/>
        <v>-426</v>
      </c>
      <c r="G19" s="12">
        <f t="shared" si="2"/>
        <v>-13.710975217251367</v>
      </c>
    </row>
    <row r="20" spans="1:7" ht="16.5" customHeight="1">
      <c r="A20" s="3" t="s">
        <v>21</v>
      </c>
      <c r="B20" s="11">
        <v>800</v>
      </c>
      <c r="C20" s="11">
        <v>868</v>
      </c>
      <c r="D20" s="11">
        <v>660</v>
      </c>
      <c r="E20" s="12">
        <f t="shared" si="0"/>
        <v>108.5</v>
      </c>
      <c r="F20" s="11">
        <f t="shared" si="1"/>
        <v>208</v>
      </c>
      <c r="G20" s="12">
        <f t="shared" si="2"/>
        <v>31.515151515151512</v>
      </c>
    </row>
    <row r="21" spans="1:7" ht="16.5" customHeight="1">
      <c r="A21" s="3" t="s">
        <v>222</v>
      </c>
      <c r="B21" s="11">
        <v>909</v>
      </c>
      <c r="C21" s="11">
        <v>910</v>
      </c>
      <c r="D21" s="11">
        <v>600</v>
      </c>
      <c r="E21" s="12">
        <f t="shared" si="0"/>
        <v>100.1100110011001</v>
      </c>
      <c r="F21" s="11">
        <f t="shared" si="1"/>
        <v>310</v>
      </c>
      <c r="G21" s="12">
        <f t="shared" si="2"/>
        <v>51.666666666666671</v>
      </c>
    </row>
    <row r="22" spans="1:7" ht="16.5" customHeight="1">
      <c r="A22" s="3" t="s">
        <v>223</v>
      </c>
      <c r="B22" s="11">
        <v>74</v>
      </c>
      <c r="C22" s="11">
        <v>74</v>
      </c>
      <c r="D22" s="11"/>
      <c r="E22" s="12">
        <f t="shared" si="0"/>
        <v>100</v>
      </c>
      <c r="F22" s="11">
        <f t="shared" si="1"/>
        <v>74</v>
      </c>
      <c r="G22" s="12"/>
    </row>
    <row r="23" spans="1:7" ht="16.5" customHeight="1">
      <c r="A23" s="3" t="s">
        <v>224</v>
      </c>
      <c r="B23" s="11">
        <f>SUM(B24,B25,B26,B27,B30,B28,B29)</f>
        <v>25250</v>
      </c>
      <c r="C23" s="11">
        <f>SUM(C24,C25,C26,C27,C30,C28,C29)</f>
        <v>27167</v>
      </c>
      <c r="D23" s="11">
        <f>SUM(D24,D25,D26,D27,D30,D28,D29)</f>
        <v>16374</v>
      </c>
      <c r="E23" s="12">
        <f t="shared" si="0"/>
        <v>107.5920792079208</v>
      </c>
      <c r="F23" s="11">
        <f t="shared" si="1"/>
        <v>10793</v>
      </c>
      <c r="G23" s="12">
        <f t="shared" si="2"/>
        <v>65.91547575424454</v>
      </c>
    </row>
    <row r="24" spans="1:7" ht="16.5" customHeight="1">
      <c r="A24" s="3" t="s">
        <v>22</v>
      </c>
      <c r="B24" s="11">
        <v>2600</v>
      </c>
      <c r="C24" s="11">
        <v>2718</v>
      </c>
      <c r="D24" s="11">
        <v>2790</v>
      </c>
      <c r="E24" s="12">
        <f t="shared" si="0"/>
        <v>104.53846153846153</v>
      </c>
      <c r="F24" s="11">
        <f t="shared" si="1"/>
        <v>-72</v>
      </c>
      <c r="G24" s="12">
        <f t="shared" si="2"/>
        <v>-2.5806451612903225</v>
      </c>
    </row>
    <row r="25" spans="1:7" ht="16.5" customHeight="1">
      <c r="A25" s="3" t="s">
        <v>23</v>
      </c>
      <c r="B25" s="11">
        <v>6800</v>
      </c>
      <c r="C25" s="11">
        <v>6988</v>
      </c>
      <c r="D25" s="11">
        <v>2905</v>
      </c>
      <c r="E25" s="12">
        <f t="shared" si="0"/>
        <v>102.76470588235294</v>
      </c>
      <c r="F25" s="11">
        <f t="shared" si="1"/>
        <v>4083</v>
      </c>
      <c r="G25" s="12">
        <f t="shared" si="2"/>
        <v>140.55077452667814</v>
      </c>
    </row>
    <row r="26" spans="1:7" ht="16.5" customHeight="1">
      <c r="A26" s="3" t="s">
        <v>24</v>
      </c>
      <c r="B26" s="11">
        <v>2664</v>
      </c>
      <c r="C26" s="11">
        <v>3354</v>
      </c>
      <c r="D26" s="11">
        <v>6992</v>
      </c>
      <c r="E26" s="12">
        <f t="shared" si="0"/>
        <v>125.90090090090089</v>
      </c>
      <c r="F26" s="11">
        <f t="shared" si="1"/>
        <v>-3638</v>
      </c>
      <c r="G26" s="12">
        <f t="shared" si="2"/>
        <v>-52.030892448512589</v>
      </c>
    </row>
    <row r="27" spans="1:7" ht="16.5" customHeight="1">
      <c r="A27" s="3" t="s">
        <v>25</v>
      </c>
      <c r="B27" s="11">
        <v>12400</v>
      </c>
      <c r="C27" s="11">
        <v>13176</v>
      </c>
      <c r="D27" s="11">
        <v>2474</v>
      </c>
      <c r="E27" s="12">
        <f t="shared" si="0"/>
        <v>106.25806451612902</v>
      </c>
      <c r="F27" s="11">
        <f t="shared" si="1"/>
        <v>10702</v>
      </c>
      <c r="G27" s="12">
        <f t="shared" si="2"/>
        <v>432.57881972514144</v>
      </c>
    </row>
    <row r="28" spans="1:7" ht="16.5" customHeight="1">
      <c r="A28" s="3" t="s">
        <v>225</v>
      </c>
      <c r="B28" s="11">
        <v>256</v>
      </c>
      <c r="C28" s="11">
        <v>229</v>
      </c>
      <c r="D28" s="11">
        <v>727</v>
      </c>
      <c r="E28" s="12">
        <f t="shared" si="0"/>
        <v>89.453125</v>
      </c>
      <c r="F28" s="11">
        <f t="shared" si="1"/>
        <v>-498</v>
      </c>
      <c r="G28" s="12">
        <f t="shared" si="2"/>
        <v>-68.500687757909219</v>
      </c>
    </row>
    <row r="29" spans="1:7" ht="16.5" customHeight="1">
      <c r="A29" s="3" t="s">
        <v>226</v>
      </c>
      <c r="B29" s="11">
        <v>230</v>
      </c>
      <c r="C29" s="11">
        <v>309</v>
      </c>
      <c r="D29" s="11">
        <v>15</v>
      </c>
      <c r="E29" s="12">
        <f t="shared" si="0"/>
        <v>134.34782608695653</v>
      </c>
      <c r="F29" s="11">
        <f t="shared" si="1"/>
        <v>294</v>
      </c>
      <c r="G29" s="12">
        <f t="shared" si="2"/>
        <v>1960.0000000000002</v>
      </c>
    </row>
    <row r="30" spans="1:7" ht="16.5" customHeight="1">
      <c r="A30" s="3" t="s">
        <v>26</v>
      </c>
      <c r="B30" s="11">
        <v>300</v>
      </c>
      <c r="C30" s="11">
        <v>393</v>
      </c>
      <c r="D30" s="11">
        <v>471</v>
      </c>
      <c r="E30" s="12">
        <f t="shared" si="0"/>
        <v>131</v>
      </c>
      <c r="F30" s="11">
        <f t="shared" si="1"/>
        <v>-78</v>
      </c>
      <c r="G30" s="12">
        <f t="shared" si="2"/>
        <v>-16.560509554140125</v>
      </c>
    </row>
    <row r="31" spans="1:7" ht="16.5" customHeight="1">
      <c r="A31" s="3"/>
      <c r="B31" s="11"/>
      <c r="C31" s="11"/>
      <c r="D31" s="11"/>
      <c r="E31" s="12"/>
      <c r="F31" s="11"/>
      <c r="G31" s="12"/>
    </row>
    <row r="32" spans="1:7" ht="16.5" customHeight="1">
      <c r="A32" s="3" t="s">
        <v>227</v>
      </c>
      <c r="B32" s="11">
        <v>67200</v>
      </c>
      <c r="C32" s="11">
        <v>65392</v>
      </c>
      <c r="D32" s="11">
        <v>64131</v>
      </c>
      <c r="E32" s="12">
        <f t="shared" si="0"/>
        <v>97.30952380952381</v>
      </c>
      <c r="F32" s="11">
        <f t="shared" si="1"/>
        <v>1261</v>
      </c>
      <c r="G32" s="12">
        <f t="shared" si="2"/>
        <v>1.9662877547519921</v>
      </c>
    </row>
    <row r="33" spans="1:7" ht="26.25" hidden="1" customHeight="1">
      <c r="A33" s="3" t="s">
        <v>228</v>
      </c>
      <c r="B33" s="11"/>
      <c r="C33" s="11"/>
      <c r="D33" s="11"/>
      <c r="E33" s="12" t="e">
        <f t="shared" si="0"/>
        <v>#DIV/0!</v>
      </c>
      <c r="F33" s="11">
        <f t="shared" si="1"/>
        <v>0</v>
      </c>
      <c r="G33" s="12" t="e">
        <f t="shared" si="2"/>
        <v>#DIV/0!</v>
      </c>
    </row>
    <row r="34" spans="1:7" ht="16.5" customHeight="1">
      <c r="A34" s="3" t="s">
        <v>229</v>
      </c>
      <c r="B34" s="11">
        <f>B5-B32-B33</f>
        <v>23500</v>
      </c>
      <c r="C34" s="11">
        <f>C5-C32-C33</f>
        <v>25481</v>
      </c>
      <c r="D34" s="11">
        <f>D5-D32-D33</f>
        <v>14705</v>
      </c>
      <c r="E34" s="12">
        <f t="shared" si="0"/>
        <v>108.42978723404255</v>
      </c>
      <c r="F34" s="11">
        <f t="shared" si="1"/>
        <v>10776</v>
      </c>
      <c r="G34" s="12">
        <f t="shared" si="2"/>
        <v>73.281196871812298</v>
      </c>
    </row>
  </sheetData>
  <mergeCells count="7">
    <mergeCell ref="A1:G1"/>
    <mergeCell ref="A3:A4"/>
    <mergeCell ref="B3:B4"/>
    <mergeCell ref="C3:C4"/>
    <mergeCell ref="D3:D4"/>
    <mergeCell ref="E3:E4"/>
    <mergeCell ref="F3:G3"/>
  </mergeCells>
  <phoneticPr fontId="1" type="noConversion"/>
  <printOptions horizontalCentered="1"/>
  <pageMargins left="0.47244094488188981" right="0.15748031496062992" top="0.17" bottom="0.17" header="0.17" footer="0.15748031496062992"/>
  <pageSetup paperSize="9" scale="95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15" sqref="C15"/>
    </sheetView>
  </sheetViews>
  <sheetFormatPr defaultRowHeight="13.5"/>
  <cols>
    <col min="1" max="1" width="26" style="4" customWidth="1"/>
    <col min="2" max="2" width="15.125" style="4" customWidth="1"/>
    <col min="3" max="4" width="14.125" style="4" customWidth="1"/>
    <col min="5" max="5" width="13" style="4" customWidth="1"/>
    <col min="6" max="6" width="11.25" style="4" customWidth="1"/>
    <col min="7" max="7" width="11.625" style="4" customWidth="1"/>
    <col min="8" max="9" width="9.5" style="4" bestFit="1" customWidth="1"/>
    <col min="10" max="256" width="9" style="4"/>
    <col min="257" max="257" width="33.375" style="4" customWidth="1"/>
    <col min="258" max="258" width="15.125" style="4" customWidth="1"/>
    <col min="259" max="260" width="14.125" style="4" customWidth="1"/>
    <col min="261" max="261" width="13" style="4" customWidth="1"/>
    <col min="262" max="262" width="11.25" style="4" customWidth="1"/>
    <col min="263" max="263" width="11.625" style="4" customWidth="1"/>
    <col min="264" max="265" width="9.5" style="4" bestFit="1" customWidth="1"/>
    <col min="266" max="512" width="9" style="4"/>
    <col min="513" max="513" width="33.375" style="4" customWidth="1"/>
    <col min="514" max="514" width="15.125" style="4" customWidth="1"/>
    <col min="515" max="516" width="14.125" style="4" customWidth="1"/>
    <col min="517" max="517" width="13" style="4" customWidth="1"/>
    <col min="518" max="518" width="11.25" style="4" customWidth="1"/>
    <col min="519" max="519" width="11.625" style="4" customWidth="1"/>
    <col min="520" max="521" width="9.5" style="4" bestFit="1" customWidth="1"/>
    <col min="522" max="768" width="9" style="4"/>
    <col min="769" max="769" width="33.375" style="4" customWidth="1"/>
    <col min="770" max="770" width="15.125" style="4" customWidth="1"/>
    <col min="771" max="772" width="14.125" style="4" customWidth="1"/>
    <col min="773" max="773" width="13" style="4" customWidth="1"/>
    <col min="774" max="774" width="11.25" style="4" customWidth="1"/>
    <col min="775" max="775" width="11.625" style="4" customWidth="1"/>
    <col min="776" max="777" width="9.5" style="4" bestFit="1" customWidth="1"/>
    <col min="778" max="1024" width="9" style="4"/>
    <col min="1025" max="1025" width="33.375" style="4" customWidth="1"/>
    <col min="1026" max="1026" width="15.125" style="4" customWidth="1"/>
    <col min="1027" max="1028" width="14.125" style="4" customWidth="1"/>
    <col min="1029" max="1029" width="13" style="4" customWidth="1"/>
    <col min="1030" max="1030" width="11.25" style="4" customWidth="1"/>
    <col min="1031" max="1031" width="11.625" style="4" customWidth="1"/>
    <col min="1032" max="1033" width="9.5" style="4" bestFit="1" customWidth="1"/>
    <col min="1034" max="1280" width="9" style="4"/>
    <col min="1281" max="1281" width="33.375" style="4" customWidth="1"/>
    <col min="1282" max="1282" width="15.125" style="4" customWidth="1"/>
    <col min="1283" max="1284" width="14.125" style="4" customWidth="1"/>
    <col min="1285" max="1285" width="13" style="4" customWidth="1"/>
    <col min="1286" max="1286" width="11.25" style="4" customWidth="1"/>
    <col min="1287" max="1287" width="11.625" style="4" customWidth="1"/>
    <col min="1288" max="1289" width="9.5" style="4" bestFit="1" customWidth="1"/>
    <col min="1290" max="1536" width="9" style="4"/>
    <col min="1537" max="1537" width="33.375" style="4" customWidth="1"/>
    <col min="1538" max="1538" width="15.125" style="4" customWidth="1"/>
    <col min="1539" max="1540" width="14.125" style="4" customWidth="1"/>
    <col min="1541" max="1541" width="13" style="4" customWidth="1"/>
    <col min="1542" max="1542" width="11.25" style="4" customWidth="1"/>
    <col min="1543" max="1543" width="11.625" style="4" customWidth="1"/>
    <col min="1544" max="1545" width="9.5" style="4" bestFit="1" customWidth="1"/>
    <col min="1546" max="1792" width="9" style="4"/>
    <col min="1793" max="1793" width="33.375" style="4" customWidth="1"/>
    <col min="1794" max="1794" width="15.125" style="4" customWidth="1"/>
    <col min="1795" max="1796" width="14.125" style="4" customWidth="1"/>
    <col min="1797" max="1797" width="13" style="4" customWidth="1"/>
    <col min="1798" max="1798" width="11.25" style="4" customWidth="1"/>
    <col min="1799" max="1799" width="11.625" style="4" customWidth="1"/>
    <col min="1800" max="1801" width="9.5" style="4" bestFit="1" customWidth="1"/>
    <col min="1802" max="2048" width="9" style="4"/>
    <col min="2049" max="2049" width="33.375" style="4" customWidth="1"/>
    <col min="2050" max="2050" width="15.125" style="4" customWidth="1"/>
    <col min="2051" max="2052" width="14.125" style="4" customWidth="1"/>
    <col min="2053" max="2053" width="13" style="4" customWidth="1"/>
    <col min="2054" max="2054" width="11.25" style="4" customWidth="1"/>
    <col min="2055" max="2055" width="11.625" style="4" customWidth="1"/>
    <col min="2056" max="2057" width="9.5" style="4" bestFit="1" customWidth="1"/>
    <col min="2058" max="2304" width="9" style="4"/>
    <col min="2305" max="2305" width="33.375" style="4" customWidth="1"/>
    <col min="2306" max="2306" width="15.125" style="4" customWidth="1"/>
    <col min="2307" max="2308" width="14.125" style="4" customWidth="1"/>
    <col min="2309" max="2309" width="13" style="4" customWidth="1"/>
    <col min="2310" max="2310" width="11.25" style="4" customWidth="1"/>
    <col min="2311" max="2311" width="11.625" style="4" customWidth="1"/>
    <col min="2312" max="2313" width="9.5" style="4" bestFit="1" customWidth="1"/>
    <col min="2314" max="2560" width="9" style="4"/>
    <col min="2561" max="2561" width="33.375" style="4" customWidth="1"/>
    <col min="2562" max="2562" width="15.125" style="4" customWidth="1"/>
    <col min="2563" max="2564" width="14.125" style="4" customWidth="1"/>
    <col min="2565" max="2565" width="13" style="4" customWidth="1"/>
    <col min="2566" max="2566" width="11.25" style="4" customWidth="1"/>
    <col min="2567" max="2567" width="11.625" style="4" customWidth="1"/>
    <col min="2568" max="2569" width="9.5" style="4" bestFit="1" customWidth="1"/>
    <col min="2570" max="2816" width="9" style="4"/>
    <col min="2817" max="2817" width="33.375" style="4" customWidth="1"/>
    <col min="2818" max="2818" width="15.125" style="4" customWidth="1"/>
    <col min="2819" max="2820" width="14.125" style="4" customWidth="1"/>
    <col min="2821" max="2821" width="13" style="4" customWidth="1"/>
    <col min="2822" max="2822" width="11.25" style="4" customWidth="1"/>
    <col min="2823" max="2823" width="11.625" style="4" customWidth="1"/>
    <col min="2824" max="2825" width="9.5" style="4" bestFit="1" customWidth="1"/>
    <col min="2826" max="3072" width="9" style="4"/>
    <col min="3073" max="3073" width="33.375" style="4" customWidth="1"/>
    <col min="3074" max="3074" width="15.125" style="4" customWidth="1"/>
    <col min="3075" max="3076" width="14.125" style="4" customWidth="1"/>
    <col min="3077" max="3077" width="13" style="4" customWidth="1"/>
    <col min="3078" max="3078" width="11.25" style="4" customWidth="1"/>
    <col min="3079" max="3079" width="11.625" style="4" customWidth="1"/>
    <col min="3080" max="3081" width="9.5" style="4" bestFit="1" customWidth="1"/>
    <col min="3082" max="3328" width="9" style="4"/>
    <col min="3329" max="3329" width="33.375" style="4" customWidth="1"/>
    <col min="3330" max="3330" width="15.125" style="4" customWidth="1"/>
    <col min="3331" max="3332" width="14.125" style="4" customWidth="1"/>
    <col min="3333" max="3333" width="13" style="4" customWidth="1"/>
    <col min="3334" max="3334" width="11.25" style="4" customWidth="1"/>
    <col min="3335" max="3335" width="11.625" style="4" customWidth="1"/>
    <col min="3336" max="3337" width="9.5" style="4" bestFit="1" customWidth="1"/>
    <col min="3338" max="3584" width="9" style="4"/>
    <col min="3585" max="3585" width="33.375" style="4" customWidth="1"/>
    <col min="3586" max="3586" width="15.125" style="4" customWidth="1"/>
    <col min="3587" max="3588" width="14.125" style="4" customWidth="1"/>
    <col min="3589" max="3589" width="13" style="4" customWidth="1"/>
    <col min="3590" max="3590" width="11.25" style="4" customWidth="1"/>
    <col min="3591" max="3591" width="11.625" style="4" customWidth="1"/>
    <col min="3592" max="3593" width="9.5" style="4" bestFit="1" customWidth="1"/>
    <col min="3594" max="3840" width="9" style="4"/>
    <col min="3841" max="3841" width="33.375" style="4" customWidth="1"/>
    <col min="3842" max="3842" width="15.125" style="4" customWidth="1"/>
    <col min="3843" max="3844" width="14.125" style="4" customWidth="1"/>
    <col min="3845" max="3845" width="13" style="4" customWidth="1"/>
    <col min="3846" max="3846" width="11.25" style="4" customWidth="1"/>
    <col min="3847" max="3847" width="11.625" style="4" customWidth="1"/>
    <col min="3848" max="3849" width="9.5" style="4" bestFit="1" customWidth="1"/>
    <col min="3850" max="4096" width="9" style="4"/>
    <col min="4097" max="4097" width="33.375" style="4" customWidth="1"/>
    <col min="4098" max="4098" width="15.125" style="4" customWidth="1"/>
    <col min="4099" max="4100" width="14.125" style="4" customWidth="1"/>
    <col min="4101" max="4101" width="13" style="4" customWidth="1"/>
    <col min="4102" max="4102" width="11.25" style="4" customWidth="1"/>
    <col min="4103" max="4103" width="11.625" style="4" customWidth="1"/>
    <col min="4104" max="4105" width="9.5" style="4" bestFit="1" customWidth="1"/>
    <col min="4106" max="4352" width="9" style="4"/>
    <col min="4353" max="4353" width="33.375" style="4" customWidth="1"/>
    <col min="4354" max="4354" width="15.125" style="4" customWidth="1"/>
    <col min="4355" max="4356" width="14.125" style="4" customWidth="1"/>
    <col min="4357" max="4357" width="13" style="4" customWidth="1"/>
    <col min="4358" max="4358" width="11.25" style="4" customWidth="1"/>
    <col min="4359" max="4359" width="11.625" style="4" customWidth="1"/>
    <col min="4360" max="4361" width="9.5" style="4" bestFit="1" customWidth="1"/>
    <col min="4362" max="4608" width="9" style="4"/>
    <col min="4609" max="4609" width="33.375" style="4" customWidth="1"/>
    <col min="4610" max="4610" width="15.125" style="4" customWidth="1"/>
    <col min="4611" max="4612" width="14.125" style="4" customWidth="1"/>
    <col min="4613" max="4613" width="13" style="4" customWidth="1"/>
    <col min="4614" max="4614" width="11.25" style="4" customWidth="1"/>
    <col min="4615" max="4615" width="11.625" style="4" customWidth="1"/>
    <col min="4616" max="4617" width="9.5" style="4" bestFit="1" customWidth="1"/>
    <col min="4618" max="4864" width="9" style="4"/>
    <col min="4865" max="4865" width="33.375" style="4" customWidth="1"/>
    <col min="4866" max="4866" width="15.125" style="4" customWidth="1"/>
    <col min="4867" max="4868" width="14.125" style="4" customWidth="1"/>
    <col min="4869" max="4869" width="13" style="4" customWidth="1"/>
    <col min="4870" max="4870" width="11.25" style="4" customWidth="1"/>
    <col min="4871" max="4871" width="11.625" style="4" customWidth="1"/>
    <col min="4872" max="4873" width="9.5" style="4" bestFit="1" customWidth="1"/>
    <col min="4874" max="5120" width="9" style="4"/>
    <col min="5121" max="5121" width="33.375" style="4" customWidth="1"/>
    <col min="5122" max="5122" width="15.125" style="4" customWidth="1"/>
    <col min="5123" max="5124" width="14.125" style="4" customWidth="1"/>
    <col min="5125" max="5125" width="13" style="4" customWidth="1"/>
    <col min="5126" max="5126" width="11.25" style="4" customWidth="1"/>
    <col min="5127" max="5127" width="11.625" style="4" customWidth="1"/>
    <col min="5128" max="5129" width="9.5" style="4" bestFit="1" customWidth="1"/>
    <col min="5130" max="5376" width="9" style="4"/>
    <col min="5377" max="5377" width="33.375" style="4" customWidth="1"/>
    <col min="5378" max="5378" width="15.125" style="4" customWidth="1"/>
    <col min="5379" max="5380" width="14.125" style="4" customWidth="1"/>
    <col min="5381" max="5381" width="13" style="4" customWidth="1"/>
    <col min="5382" max="5382" width="11.25" style="4" customWidth="1"/>
    <col min="5383" max="5383" width="11.625" style="4" customWidth="1"/>
    <col min="5384" max="5385" width="9.5" style="4" bestFit="1" customWidth="1"/>
    <col min="5386" max="5632" width="9" style="4"/>
    <col min="5633" max="5633" width="33.375" style="4" customWidth="1"/>
    <col min="5634" max="5634" width="15.125" style="4" customWidth="1"/>
    <col min="5635" max="5636" width="14.125" style="4" customWidth="1"/>
    <col min="5637" max="5637" width="13" style="4" customWidth="1"/>
    <col min="5638" max="5638" width="11.25" style="4" customWidth="1"/>
    <col min="5639" max="5639" width="11.625" style="4" customWidth="1"/>
    <col min="5640" max="5641" width="9.5" style="4" bestFit="1" customWidth="1"/>
    <col min="5642" max="5888" width="9" style="4"/>
    <col min="5889" max="5889" width="33.375" style="4" customWidth="1"/>
    <col min="5890" max="5890" width="15.125" style="4" customWidth="1"/>
    <col min="5891" max="5892" width="14.125" style="4" customWidth="1"/>
    <col min="5893" max="5893" width="13" style="4" customWidth="1"/>
    <col min="5894" max="5894" width="11.25" style="4" customWidth="1"/>
    <col min="5895" max="5895" width="11.625" style="4" customWidth="1"/>
    <col min="5896" max="5897" width="9.5" style="4" bestFit="1" customWidth="1"/>
    <col min="5898" max="6144" width="9" style="4"/>
    <col min="6145" max="6145" width="33.375" style="4" customWidth="1"/>
    <col min="6146" max="6146" width="15.125" style="4" customWidth="1"/>
    <col min="6147" max="6148" width="14.125" style="4" customWidth="1"/>
    <col min="6149" max="6149" width="13" style="4" customWidth="1"/>
    <col min="6150" max="6150" width="11.25" style="4" customWidth="1"/>
    <col min="6151" max="6151" width="11.625" style="4" customWidth="1"/>
    <col min="6152" max="6153" width="9.5" style="4" bestFit="1" customWidth="1"/>
    <col min="6154" max="6400" width="9" style="4"/>
    <col min="6401" max="6401" width="33.375" style="4" customWidth="1"/>
    <col min="6402" max="6402" width="15.125" style="4" customWidth="1"/>
    <col min="6403" max="6404" width="14.125" style="4" customWidth="1"/>
    <col min="6405" max="6405" width="13" style="4" customWidth="1"/>
    <col min="6406" max="6406" width="11.25" style="4" customWidth="1"/>
    <col min="6407" max="6407" width="11.625" style="4" customWidth="1"/>
    <col min="6408" max="6409" width="9.5" style="4" bestFit="1" customWidth="1"/>
    <col min="6410" max="6656" width="9" style="4"/>
    <col min="6657" max="6657" width="33.375" style="4" customWidth="1"/>
    <col min="6658" max="6658" width="15.125" style="4" customWidth="1"/>
    <col min="6659" max="6660" width="14.125" style="4" customWidth="1"/>
    <col min="6661" max="6661" width="13" style="4" customWidth="1"/>
    <col min="6662" max="6662" width="11.25" style="4" customWidth="1"/>
    <col min="6663" max="6663" width="11.625" style="4" customWidth="1"/>
    <col min="6664" max="6665" width="9.5" style="4" bestFit="1" customWidth="1"/>
    <col min="6666" max="6912" width="9" style="4"/>
    <col min="6913" max="6913" width="33.375" style="4" customWidth="1"/>
    <col min="6914" max="6914" width="15.125" style="4" customWidth="1"/>
    <col min="6915" max="6916" width="14.125" style="4" customWidth="1"/>
    <col min="6917" max="6917" width="13" style="4" customWidth="1"/>
    <col min="6918" max="6918" width="11.25" style="4" customWidth="1"/>
    <col min="6919" max="6919" width="11.625" style="4" customWidth="1"/>
    <col min="6920" max="6921" width="9.5" style="4" bestFit="1" customWidth="1"/>
    <col min="6922" max="7168" width="9" style="4"/>
    <col min="7169" max="7169" width="33.375" style="4" customWidth="1"/>
    <col min="7170" max="7170" width="15.125" style="4" customWidth="1"/>
    <col min="7171" max="7172" width="14.125" style="4" customWidth="1"/>
    <col min="7173" max="7173" width="13" style="4" customWidth="1"/>
    <col min="7174" max="7174" width="11.25" style="4" customWidth="1"/>
    <col min="7175" max="7175" width="11.625" style="4" customWidth="1"/>
    <col min="7176" max="7177" width="9.5" style="4" bestFit="1" customWidth="1"/>
    <col min="7178" max="7424" width="9" style="4"/>
    <col min="7425" max="7425" width="33.375" style="4" customWidth="1"/>
    <col min="7426" max="7426" width="15.125" style="4" customWidth="1"/>
    <col min="7427" max="7428" width="14.125" style="4" customWidth="1"/>
    <col min="7429" max="7429" width="13" style="4" customWidth="1"/>
    <col min="7430" max="7430" width="11.25" style="4" customWidth="1"/>
    <col min="7431" max="7431" width="11.625" style="4" customWidth="1"/>
    <col min="7432" max="7433" width="9.5" style="4" bestFit="1" customWidth="1"/>
    <col min="7434" max="7680" width="9" style="4"/>
    <col min="7681" max="7681" width="33.375" style="4" customWidth="1"/>
    <col min="7682" max="7682" width="15.125" style="4" customWidth="1"/>
    <col min="7683" max="7684" width="14.125" style="4" customWidth="1"/>
    <col min="7685" max="7685" width="13" style="4" customWidth="1"/>
    <col min="7686" max="7686" width="11.25" style="4" customWidth="1"/>
    <col min="7687" max="7687" width="11.625" style="4" customWidth="1"/>
    <col min="7688" max="7689" width="9.5" style="4" bestFit="1" customWidth="1"/>
    <col min="7690" max="7936" width="9" style="4"/>
    <col min="7937" max="7937" width="33.375" style="4" customWidth="1"/>
    <col min="7938" max="7938" width="15.125" style="4" customWidth="1"/>
    <col min="7939" max="7940" width="14.125" style="4" customWidth="1"/>
    <col min="7941" max="7941" width="13" style="4" customWidth="1"/>
    <col min="7942" max="7942" width="11.25" style="4" customWidth="1"/>
    <col min="7943" max="7943" width="11.625" style="4" customWidth="1"/>
    <col min="7944" max="7945" width="9.5" style="4" bestFit="1" customWidth="1"/>
    <col min="7946" max="8192" width="9" style="4"/>
    <col min="8193" max="8193" width="33.375" style="4" customWidth="1"/>
    <col min="8194" max="8194" width="15.125" style="4" customWidth="1"/>
    <col min="8195" max="8196" width="14.125" style="4" customWidth="1"/>
    <col min="8197" max="8197" width="13" style="4" customWidth="1"/>
    <col min="8198" max="8198" width="11.25" style="4" customWidth="1"/>
    <col min="8199" max="8199" width="11.625" style="4" customWidth="1"/>
    <col min="8200" max="8201" width="9.5" style="4" bestFit="1" customWidth="1"/>
    <col min="8202" max="8448" width="9" style="4"/>
    <col min="8449" max="8449" width="33.375" style="4" customWidth="1"/>
    <col min="8450" max="8450" width="15.125" style="4" customWidth="1"/>
    <col min="8451" max="8452" width="14.125" style="4" customWidth="1"/>
    <col min="8453" max="8453" width="13" style="4" customWidth="1"/>
    <col min="8454" max="8454" width="11.25" style="4" customWidth="1"/>
    <col min="8455" max="8455" width="11.625" style="4" customWidth="1"/>
    <col min="8456" max="8457" width="9.5" style="4" bestFit="1" customWidth="1"/>
    <col min="8458" max="8704" width="9" style="4"/>
    <col min="8705" max="8705" width="33.375" style="4" customWidth="1"/>
    <col min="8706" max="8706" width="15.125" style="4" customWidth="1"/>
    <col min="8707" max="8708" width="14.125" style="4" customWidth="1"/>
    <col min="8709" max="8709" width="13" style="4" customWidth="1"/>
    <col min="8710" max="8710" width="11.25" style="4" customWidth="1"/>
    <col min="8711" max="8711" width="11.625" style="4" customWidth="1"/>
    <col min="8712" max="8713" width="9.5" style="4" bestFit="1" customWidth="1"/>
    <col min="8714" max="8960" width="9" style="4"/>
    <col min="8961" max="8961" width="33.375" style="4" customWidth="1"/>
    <col min="8962" max="8962" width="15.125" style="4" customWidth="1"/>
    <col min="8963" max="8964" width="14.125" style="4" customWidth="1"/>
    <col min="8965" max="8965" width="13" style="4" customWidth="1"/>
    <col min="8966" max="8966" width="11.25" style="4" customWidth="1"/>
    <col min="8967" max="8967" width="11.625" style="4" customWidth="1"/>
    <col min="8968" max="8969" width="9.5" style="4" bestFit="1" customWidth="1"/>
    <col min="8970" max="9216" width="9" style="4"/>
    <col min="9217" max="9217" width="33.375" style="4" customWidth="1"/>
    <col min="9218" max="9218" width="15.125" style="4" customWidth="1"/>
    <col min="9219" max="9220" width="14.125" style="4" customWidth="1"/>
    <col min="9221" max="9221" width="13" style="4" customWidth="1"/>
    <col min="9222" max="9222" width="11.25" style="4" customWidth="1"/>
    <col min="9223" max="9223" width="11.625" style="4" customWidth="1"/>
    <col min="9224" max="9225" width="9.5" style="4" bestFit="1" customWidth="1"/>
    <col min="9226" max="9472" width="9" style="4"/>
    <col min="9473" max="9473" width="33.375" style="4" customWidth="1"/>
    <col min="9474" max="9474" width="15.125" style="4" customWidth="1"/>
    <col min="9475" max="9476" width="14.125" style="4" customWidth="1"/>
    <col min="9477" max="9477" width="13" style="4" customWidth="1"/>
    <col min="9478" max="9478" width="11.25" style="4" customWidth="1"/>
    <col min="9479" max="9479" width="11.625" style="4" customWidth="1"/>
    <col min="9480" max="9481" width="9.5" style="4" bestFit="1" customWidth="1"/>
    <col min="9482" max="9728" width="9" style="4"/>
    <col min="9729" max="9729" width="33.375" style="4" customWidth="1"/>
    <col min="9730" max="9730" width="15.125" style="4" customWidth="1"/>
    <col min="9731" max="9732" width="14.125" style="4" customWidth="1"/>
    <col min="9733" max="9733" width="13" style="4" customWidth="1"/>
    <col min="9734" max="9734" width="11.25" style="4" customWidth="1"/>
    <col min="9735" max="9735" width="11.625" style="4" customWidth="1"/>
    <col min="9736" max="9737" width="9.5" style="4" bestFit="1" customWidth="1"/>
    <col min="9738" max="9984" width="9" style="4"/>
    <col min="9985" max="9985" width="33.375" style="4" customWidth="1"/>
    <col min="9986" max="9986" width="15.125" style="4" customWidth="1"/>
    <col min="9987" max="9988" width="14.125" style="4" customWidth="1"/>
    <col min="9989" max="9989" width="13" style="4" customWidth="1"/>
    <col min="9990" max="9990" width="11.25" style="4" customWidth="1"/>
    <col min="9991" max="9991" width="11.625" style="4" customWidth="1"/>
    <col min="9992" max="9993" width="9.5" style="4" bestFit="1" customWidth="1"/>
    <col min="9994" max="10240" width="9" style="4"/>
    <col min="10241" max="10241" width="33.375" style="4" customWidth="1"/>
    <col min="10242" max="10242" width="15.125" style="4" customWidth="1"/>
    <col min="10243" max="10244" width="14.125" style="4" customWidth="1"/>
    <col min="10245" max="10245" width="13" style="4" customWidth="1"/>
    <col min="10246" max="10246" width="11.25" style="4" customWidth="1"/>
    <col min="10247" max="10247" width="11.625" style="4" customWidth="1"/>
    <col min="10248" max="10249" width="9.5" style="4" bestFit="1" customWidth="1"/>
    <col min="10250" max="10496" width="9" style="4"/>
    <col min="10497" max="10497" width="33.375" style="4" customWidth="1"/>
    <col min="10498" max="10498" width="15.125" style="4" customWidth="1"/>
    <col min="10499" max="10500" width="14.125" style="4" customWidth="1"/>
    <col min="10501" max="10501" width="13" style="4" customWidth="1"/>
    <col min="10502" max="10502" width="11.25" style="4" customWidth="1"/>
    <col min="10503" max="10503" width="11.625" style="4" customWidth="1"/>
    <col min="10504" max="10505" width="9.5" style="4" bestFit="1" customWidth="1"/>
    <col min="10506" max="10752" width="9" style="4"/>
    <col min="10753" max="10753" width="33.375" style="4" customWidth="1"/>
    <col min="10754" max="10754" width="15.125" style="4" customWidth="1"/>
    <col min="10755" max="10756" width="14.125" style="4" customWidth="1"/>
    <col min="10757" max="10757" width="13" style="4" customWidth="1"/>
    <col min="10758" max="10758" width="11.25" style="4" customWidth="1"/>
    <col min="10759" max="10759" width="11.625" style="4" customWidth="1"/>
    <col min="10760" max="10761" width="9.5" style="4" bestFit="1" customWidth="1"/>
    <col min="10762" max="11008" width="9" style="4"/>
    <col min="11009" max="11009" width="33.375" style="4" customWidth="1"/>
    <col min="11010" max="11010" width="15.125" style="4" customWidth="1"/>
    <col min="11011" max="11012" width="14.125" style="4" customWidth="1"/>
    <col min="11013" max="11013" width="13" style="4" customWidth="1"/>
    <col min="11014" max="11014" width="11.25" style="4" customWidth="1"/>
    <col min="11015" max="11015" width="11.625" style="4" customWidth="1"/>
    <col min="11016" max="11017" width="9.5" style="4" bestFit="1" customWidth="1"/>
    <col min="11018" max="11264" width="9" style="4"/>
    <col min="11265" max="11265" width="33.375" style="4" customWidth="1"/>
    <col min="11266" max="11266" width="15.125" style="4" customWidth="1"/>
    <col min="11267" max="11268" width="14.125" style="4" customWidth="1"/>
    <col min="11269" max="11269" width="13" style="4" customWidth="1"/>
    <col min="11270" max="11270" width="11.25" style="4" customWidth="1"/>
    <col min="11271" max="11271" width="11.625" style="4" customWidth="1"/>
    <col min="11272" max="11273" width="9.5" style="4" bestFit="1" customWidth="1"/>
    <col min="11274" max="11520" width="9" style="4"/>
    <col min="11521" max="11521" width="33.375" style="4" customWidth="1"/>
    <col min="11522" max="11522" width="15.125" style="4" customWidth="1"/>
    <col min="11523" max="11524" width="14.125" style="4" customWidth="1"/>
    <col min="11525" max="11525" width="13" style="4" customWidth="1"/>
    <col min="11526" max="11526" width="11.25" style="4" customWidth="1"/>
    <col min="11527" max="11527" width="11.625" style="4" customWidth="1"/>
    <col min="11528" max="11529" width="9.5" style="4" bestFit="1" customWidth="1"/>
    <col min="11530" max="11776" width="9" style="4"/>
    <col min="11777" max="11777" width="33.375" style="4" customWidth="1"/>
    <col min="11778" max="11778" width="15.125" style="4" customWidth="1"/>
    <col min="11779" max="11780" width="14.125" style="4" customWidth="1"/>
    <col min="11781" max="11781" width="13" style="4" customWidth="1"/>
    <col min="11782" max="11782" width="11.25" style="4" customWidth="1"/>
    <col min="11783" max="11783" width="11.625" style="4" customWidth="1"/>
    <col min="11784" max="11785" width="9.5" style="4" bestFit="1" customWidth="1"/>
    <col min="11786" max="12032" width="9" style="4"/>
    <col min="12033" max="12033" width="33.375" style="4" customWidth="1"/>
    <col min="12034" max="12034" width="15.125" style="4" customWidth="1"/>
    <col min="12035" max="12036" width="14.125" style="4" customWidth="1"/>
    <col min="12037" max="12037" width="13" style="4" customWidth="1"/>
    <col min="12038" max="12038" width="11.25" style="4" customWidth="1"/>
    <col min="12039" max="12039" width="11.625" style="4" customWidth="1"/>
    <col min="12040" max="12041" width="9.5" style="4" bestFit="1" customWidth="1"/>
    <col min="12042" max="12288" width="9" style="4"/>
    <col min="12289" max="12289" width="33.375" style="4" customWidth="1"/>
    <col min="12290" max="12290" width="15.125" style="4" customWidth="1"/>
    <col min="12291" max="12292" width="14.125" style="4" customWidth="1"/>
    <col min="12293" max="12293" width="13" style="4" customWidth="1"/>
    <col min="12294" max="12294" width="11.25" style="4" customWidth="1"/>
    <col min="12295" max="12295" width="11.625" style="4" customWidth="1"/>
    <col min="12296" max="12297" width="9.5" style="4" bestFit="1" customWidth="1"/>
    <col min="12298" max="12544" width="9" style="4"/>
    <col min="12545" max="12545" width="33.375" style="4" customWidth="1"/>
    <col min="12546" max="12546" width="15.125" style="4" customWidth="1"/>
    <col min="12547" max="12548" width="14.125" style="4" customWidth="1"/>
    <col min="12549" max="12549" width="13" style="4" customWidth="1"/>
    <col min="12550" max="12550" width="11.25" style="4" customWidth="1"/>
    <col min="12551" max="12551" width="11.625" style="4" customWidth="1"/>
    <col min="12552" max="12553" width="9.5" style="4" bestFit="1" customWidth="1"/>
    <col min="12554" max="12800" width="9" style="4"/>
    <col min="12801" max="12801" width="33.375" style="4" customWidth="1"/>
    <col min="12802" max="12802" width="15.125" style="4" customWidth="1"/>
    <col min="12803" max="12804" width="14.125" style="4" customWidth="1"/>
    <col min="12805" max="12805" width="13" style="4" customWidth="1"/>
    <col min="12806" max="12806" width="11.25" style="4" customWidth="1"/>
    <col min="12807" max="12807" width="11.625" style="4" customWidth="1"/>
    <col min="12808" max="12809" width="9.5" style="4" bestFit="1" customWidth="1"/>
    <col min="12810" max="13056" width="9" style="4"/>
    <col min="13057" max="13057" width="33.375" style="4" customWidth="1"/>
    <col min="13058" max="13058" width="15.125" style="4" customWidth="1"/>
    <col min="13059" max="13060" width="14.125" style="4" customWidth="1"/>
    <col min="13061" max="13061" width="13" style="4" customWidth="1"/>
    <col min="13062" max="13062" width="11.25" style="4" customWidth="1"/>
    <col min="13063" max="13063" width="11.625" style="4" customWidth="1"/>
    <col min="13064" max="13065" width="9.5" style="4" bestFit="1" customWidth="1"/>
    <col min="13066" max="13312" width="9" style="4"/>
    <col min="13313" max="13313" width="33.375" style="4" customWidth="1"/>
    <col min="13314" max="13314" width="15.125" style="4" customWidth="1"/>
    <col min="13315" max="13316" width="14.125" style="4" customWidth="1"/>
    <col min="13317" max="13317" width="13" style="4" customWidth="1"/>
    <col min="13318" max="13318" width="11.25" style="4" customWidth="1"/>
    <col min="13319" max="13319" width="11.625" style="4" customWidth="1"/>
    <col min="13320" max="13321" width="9.5" style="4" bestFit="1" customWidth="1"/>
    <col min="13322" max="13568" width="9" style="4"/>
    <col min="13569" max="13569" width="33.375" style="4" customWidth="1"/>
    <col min="13570" max="13570" width="15.125" style="4" customWidth="1"/>
    <col min="13571" max="13572" width="14.125" style="4" customWidth="1"/>
    <col min="13573" max="13573" width="13" style="4" customWidth="1"/>
    <col min="13574" max="13574" width="11.25" style="4" customWidth="1"/>
    <col min="13575" max="13575" width="11.625" style="4" customWidth="1"/>
    <col min="13576" max="13577" width="9.5" style="4" bestFit="1" customWidth="1"/>
    <col min="13578" max="13824" width="9" style="4"/>
    <col min="13825" max="13825" width="33.375" style="4" customWidth="1"/>
    <col min="13826" max="13826" width="15.125" style="4" customWidth="1"/>
    <col min="13827" max="13828" width="14.125" style="4" customWidth="1"/>
    <col min="13829" max="13829" width="13" style="4" customWidth="1"/>
    <col min="13830" max="13830" width="11.25" style="4" customWidth="1"/>
    <col min="13831" max="13831" width="11.625" style="4" customWidth="1"/>
    <col min="13832" max="13833" width="9.5" style="4" bestFit="1" customWidth="1"/>
    <col min="13834" max="14080" width="9" style="4"/>
    <col min="14081" max="14081" width="33.375" style="4" customWidth="1"/>
    <col min="14082" max="14082" width="15.125" style="4" customWidth="1"/>
    <col min="14083" max="14084" width="14.125" style="4" customWidth="1"/>
    <col min="14085" max="14085" width="13" style="4" customWidth="1"/>
    <col min="14086" max="14086" width="11.25" style="4" customWidth="1"/>
    <col min="14087" max="14087" width="11.625" style="4" customWidth="1"/>
    <col min="14088" max="14089" width="9.5" style="4" bestFit="1" customWidth="1"/>
    <col min="14090" max="14336" width="9" style="4"/>
    <col min="14337" max="14337" width="33.375" style="4" customWidth="1"/>
    <col min="14338" max="14338" width="15.125" style="4" customWidth="1"/>
    <col min="14339" max="14340" width="14.125" style="4" customWidth="1"/>
    <col min="14341" max="14341" width="13" style="4" customWidth="1"/>
    <col min="14342" max="14342" width="11.25" style="4" customWidth="1"/>
    <col min="14343" max="14343" width="11.625" style="4" customWidth="1"/>
    <col min="14344" max="14345" width="9.5" style="4" bestFit="1" customWidth="1"/>
    <col min="14346" max="14592" width="9" style="4"/>
    <col min="14593" max="14593" width="33.375" style="4" customWidth="1"/>
    <col min="14594" max="14594" width="15.125" style="4" customWidth="1"/>
    <col min="14595" max="14596" width="14.125" style="4" customWidth="1"/>
    <col min="14597" max="14597" width="13" style="4" customWidth="1"/>
    <col min="14598" max="14598" width="11.25" style="4" customWidth="1"/>
    <col min="14599" max="14599" width="11.625" style="4" customWidth="1"/>
    <col min="14600" max="14601" width="9.5" style="4" bestFit="1" customWidth="1"/>
    <col min="14602" max="14848" width="9" style="4"/>
    <col min="14849" max="14849" width="33.375" style="4" customWidth="1"/>
    <col min="14850" max="14850" width="15.125" style="4" customWidth="1"/>
    <col min="14851" max="14852" width="14.125" style="4" customWidth="1"/>
    <col min="14853" max="14853" width="13" style="4" customWidth="1"/>
    <col min="14854" max="14854" width="11.25" style="4" customWidth="1"/>
    <col min="14855" max="14855" width="11.625" style="4" customWidth="1"/>
    <col min="14856" max="14857" width="9.5" style="4" bestFit="1" customWidth="1"/>
    <col min="14858" max="15104" width="9" style="4"/>
    <col min="15105" max="15105" width="33.375" style="4" customWidth="1"/>
    <col min="15106" max="15106" width="15.125" style="4" customWidth="1"/>
    <col min="15107" max="15108" width="14.125" style="4" customWidth="1"/>
    <col min="15109" max="15109" width="13" style="4" customWidth="1"/>
    <col min="15110" max="15110" width="11.25" style="4" customWidth="1"/>
    <col min="15111" max="15111" width="11.625" style="4" customWidth="1"/>
    <col min="15112" max="15113" width="9.5" style="4" bestFit="1" customWidth="1"/>
    <col min="15114" max="15360" width="9" style="4"/>
    <col min="15361" max="15361" width="33.375" style="4" customWidth="1"/>
    <col min="15362" max="15362" width="15.125" style="4" customWidth="1"/>
    <col min="15363" max="15364" width="14.125" style="4" customWidth="1"/>
    <col min="15365" max="15365" width="13" style="4" customWidth="1"/>
    <col min="15366" max="15366" width="11.25" style="4" customWidth="1"/>
    <col min="15367" max="15367" width="11.625" style="4" customWidth="1"/>
    <col min="15368" max="15369" width="9.5" style="4" bestFit="1" customWidth="1"/>
    <col min="15370" max="15616" width="9" style="4"/>
    <col min="15617" max="15617" width="33.375" style="4" customWidth="1"/>
    <col min="15618" max="15618" width="15.125" style="4" customWidth="1"/>
    <col min="15619" max="15620" width="14.125" style="4" customWidth="1"/>
    <col min="15621" max="15621" width="13" style="4" customWidth="1"/>
    <col min="15622" max="15622" width="11.25" style="4" customWidth="1"/>
    <col min="15623" max="15623" width="11.625" style="4" customWidth="1"/>
    <col min="15624" max="15625" width="9.5" style="4" bestFit="1" customWidth="1"/>
    <col min="15626" max="15872" width="9" style="4"/>
    <col min="15873" max="15873" width="33.375" style="4" customWidth="1"/>
    <col min="15874" max="15874" width="15.125" style="4" customWidth="1"/>
    <col min="15875" max="15876" width="14.125" style="4" customWidth="1"/>
    <col min="15877" max="15877" width="13" style="4" customWidth="1"/>
    <col min="15878" max="15878" width="11.25" style="4" customWidth="1"/>
    <col min="15879" max="15879" width="11.625" style="4" customWidth="1"/>
    <col min="15880" max="15881" width="9.5" style="4" bestFit="1" customWidth="1"/>
    <col min="15882" max="16128" width="9" style="4"/>
    <col min="16129" max="16129" width="33.375" style="4" customWidth="1"/>
    <col min="16130" max="16130" width="15.125" style="4" customWidth="1"/>
    <col min="16131" max="16132" width="14.125" style="4" customWidth="1"/>
    <col min="16133" max="16133" width="13" style="4" customWidth="1"/>
    <col min="16134" max="16134" width="11.25" style="4" customWidth="1"/>
    <col min="16135" max="16135" width="11.625" style="4" customWidth="1"/>
    <col min="16136" max="16137" width="9.5" style="4" bestFit="1" customWidth="1"/>
    <col min="16138" max="16384" width="9" style="4"/>
  </cols>
  <sheetData>
    <row r="1" spans="1:7" ht="38.25" customHeight="1">
      <c r="A1" s="70" t="s">
        <v>230</v>
      </c>
      <c r="B1" s="70"/>
      <c r="C1" s="70"/>
      <c r="D1" s="70"/>
      <c r="E1" s="70"/>
      <c r="F1" s="70"/>
      <c r="G1" s="70"/>
    </row>
    <row r="2" spans="1:7">
      <c r="G2" s="4" t="s">
        <v>231</v>
      </c>
    </row>
    <row r="3" spans="1:7">
      <c r="A3" s="72" t="s">
        <v>212</v>
      </c>
      <c r="B3" s="73" t="s">
        <v>257</v>
      </c>
      <c r="C3" s="74" t="s">
        <v>256</v>
      </c>
      <c r="D3" s="72" t="s">
        <v>215</v>
      </c>
      <c r="E3" s="73" t="s">
        <v>216</v>
      </c>
      <c r="F3" s="73" t="s">
        <v>217</v>
      </c>
      <c r="G3" s="73"/>
    </row>
    <row r="4" spans="1:7">
      <c r="A4" s="72"/>
      <c r="B4" s="74"/>
      <c r="C4" s="74"/>
      <c r="D4" s="72"/>
      <c r="E4" s="73"/>
      <c r="F4" s="15" t="s">
        <v>218</v>
      </c>
      <c r="G4" s="15" t="s">
        <v>219</v>
      </c>
    </row>
    <row r="5" spans="1:7" ht="20.100000000000001" customHeight="1">
      <c r="A5" s="14" t="s">
        <v>232</v>
      </c>
      <c r="B5" s="11">
        <f>B6+B7+B8+B9+B10+B11+B12+B13+B14+B15+B16+B17+B18+B19+B20+B21+B23+B24+B25+B22</f>
        <v>448766</v>
      </c>
      <c r="C5" s="11">
        <f t="shared" ref="C5:D5" si="0">C6+C7+C8+C9+C10+C11+C12+C13+C14+C15+C16+C17+C18+C19+C20+C21+C23+C24+C25+C22</f>
        <v>447914</v>
      </c>
      <c r="D5" s="11">
        <f t="shared" si="0"/>
        <v>357561</v>
      </c>
      <c r="E5" s="12">
        <f t="shared" ref="E5:E25" si="1">C5/B5*100</f>
        <v>99.810146044932097</v>
      </c>
      <c r="F5" s="11">
        <f t="shared" ref="F5:F6" si="2">C5-D5</f>
        <v>90353</v>
      </c>
      <c r="G5" s="12">
        <f t="shared" ref="G5:G6" si="3">F5/D5*100</f>
        <v>25.269254756531051</v>
      </c>
    </row>
    <row r="6" spans="1:7" ht="20.100000000000001" customHeight="1">
      <c r="A6" s="13" t="s">
        <v>236</v>
      </c>
      <c r="B6" s="11">
        <v>30123</v>
      </c>
      <c r="C6" s="11">
        <v>30093</v>
      </c>
      <c r="D6" s="11">
        <v>21338</v>
      </c>
      <c r="E6" s="12">
        <f t="shared" si="1"/>
        <v>99.90040832586395</v>
      </c>
      <c r="F6" s="11">
        <f t="shared" si="2"/>
        <v>8755</v>
      </c>
      <c r="G6" s="12">
        <f t="shared" si="3"/>
        <v>41.030087168431905</v>
      </c>
    </row>
    <row r="7" spans="1:7" ht="20.100000000000001" customHeight="1">
      <c r="A7" s="13" t="s">
        <v>237</v>
      </c>
      <c r="B7" s="11">
        <v>13962</v>
      </c>
      <c r="C7" s="11">
        <v>13962</v>
      </c>
      <c r="D7" s="11">
        <v>8905</v>
      </c>
      <c r="E7" s="12">
        <f t="shared" si="1"/>
        <v>100</v>
      </c>
      <c r="F7" s="11">
        <f t="shared" ref="F7:F8" si="4">C7-D7</f>
        <v>5057</v>
      </c>
      <c r="G7" s="12">
        <f t="shared" ref="G7:G8" si="5">F7/D7*100</f>
        <v>56.788321167883218</v>
      </c>
    </row>
    <row r="8" spans="1:7" ht="20.100000000000001" customHeight="1">
      <c r="A8" s="13" t="s">
        <v>238</v>
      </c>
      <c r="B8" s="11">
        <v>76310</v>
      </c>
      <c r="C8" s="11">
        <v>76310</v>
      </c>
      <c r="D8" s="11">
        <v>59592</v>
      </c>
      <c r="E8" s="12">
        <f t="shared" si="1"/>
        <v>100</v>
      </c>
      <c r="F8" s="11">
        <f t="shared" si="4"/>
        <v>16718</v>
      </c>
      <c r="G8" s="12">
        <f t="shared" si="5"/>
        <v>28.054101221640487</v>
      </c>
    </row>
    <row r="9" spans="1:7" ht="20.100000000000001" customHeight="1">
      <c r="A9" s="13" t="s">
        <v>239</v>
      </c>
      <c r="B9" s="11">
        <v>261</v>
      </c>
      <c r="C9" s="11">
        <v>261</v>
      </c>
      <c r="D9" s="11">
        <v>200</v>
      </c>
      <c r="E9" s="12">
        <f t="shared" si="1"/>
        <v>100</v>
      </c>
      <c r="F9" s="11">
        <f t="shared" ref="F9:F11" si="6">C9-D9</f>
        <v>61</v>
      </c>
      <c r="G9" s="12">
        <f t="shared" ref="G9:G11" si="7">F9/D9*100</f>
        <v>30.5</v>
      </c>
    </row>
    <row r="10" spans="1:7" ht="20.100000000000001" customHeight="1">
      <c r="A10" s="13" t="s">
        <v>240</v>
      </c>
      <c r="B10" s="11">
        <v>5441</v>
      </c>
      <c r="C10" s="11">
        <v>5441</v>
      </c>
      <c r="D10" s="11">
        <v>3871</v>
      </c>
      <c r="E10" s="12">
        <f t="shared" si="1"/>
        <v>100</v>
      </c>
      <c r="F10" s="11">
        <f t="shared" si="6"/>
        <v>1570</v>
      </c>
      <c r="G10" s="12">
        <f t="shared" si="7"/>
        <v>40.557995350038752</v>
      </c>
    </row>
    <row r="11" spans="1:7" ht="20.100000000000001" customHeight="1">
      <c r="A11" s="13" t="s">
        <v>241</v>
      </c>
      <c r="B11" s="11">
        <v>88961</v>
      </c>
      <c r="C11" s="11">
        <v>88900</v>
      </c>
      <c r="D11" s="11">
        <v>80178</v>
      </c>
      <c r="E11" s="12">
        <f t="shared" si="1"/>
        <v>99.931430626903932</v>
      </c>
      <c r="F11" s="11">
        <f t="shared" si="6"/>
        <v>8722</v>
      </c>
      <c r="G11" s="12">
        <f t="shared" si="7"/>
        <v>10.878295791863104</v>
      </c>
    </row>
    <row r="12" spans="1:7" ht="20.100000000000001" customHeight="1">
      <c r="A12" s="13" t="s">
        <v>242</v>
      </c>
      <c r="B12" s="11">
        <v>35591</v>
      </c>
      <c r="C12" s="11">
        <v>35591</v>
      </c>
      <c r="D12" s="11">
        <v>30574</v>
      </c>
      <c r="E12" s="12">
        <f t="shared" si="1"/>
        <v>100</v>
      </c>
      <c r="F12" s="11">
        <f t="shared" ref="F12:F13" si="8">C12-D12</f>
        <v>5017</v>
      </c>
      <c r="G12" s="12">
        <f t="shared" ref="G12:G13" si="9">F12/D12*100</f>
        <v>16.409367436383857</v>
      </c>
    </row>
    <row r="13" spans="1:7" ht="20.100000000000001" customHeight="1">
      <c r="A13" s="13" t="s">
        <v>243</v>
      </c>
      <c r="B13" s="11">
        <v>4594</v>
      </c>
      <c r="C13" s="11">
        <v>4594</v>
      </c>
      <c r="D13" s="11">
        <v>6756</v>
      </c>
      <c r="E13" s="12">
        <f t="shared" si="1"/>
        <v>100</v>
      </c>
      <c r="F13" s="11">
        <f t="shared" si="8"/>
        <v>-2162</v>
      </c>
      <c r="G13" s="12">
        <f t="shared" si="9"/>
        <v>-32.001184132622853</v>
      </c>
    </row>
    <row r="14" spans="1:7" ht="20.100000000000001" customHeight="1">
      <c r="A14" s="13" t="s">
        <v>244</v>
      </c>
      <c r="B14" s="11">
        <v>27106</v>
      </c>
      <c r="C14" s="11">
        <v>27106</v>
      </c>
      <c r="D14" s="11">
        <v>4831</v>
      </c>
      <c r="E14" s="12">
        <f t="shared" si="1"/>
        <v>100</v>
      </c>
      <c r="F14" s="11">
        <f t="shared" ref="F14:F15" si="10">C14-D14</f>
        <v>22275</v>
      </c>
      <c r="G14" s="12">
        <f t="shared" ref="G14:G15" si="11">F14/D14*100</f>
        <v>461.08466156075343</v>
      </c>
    </row>
    <row r="15" spans="1:7" ht="20.100000000000001" customHeight="1">
      <c r="A15" s="13" t="s">
        <v>245</v>
      </c>
      <c r="B15" s="11">
        <v>107479</v>
      </c>
      <c r="C15" s="11">
        <v>107020</v>
      </c>
      <c r="D15" s="11">
        <v>99128</v>
      </c>
      <c r="E15" s="12">
        <f t="shared" si="1"/>
        <v>99.57293983010635</v>
      </c>
      <c r="F15" s="11">
        <f t="shared" si="10"/>
        <v>7892</v>
      </c>
      <c r="G15" s="12">
        <f t="shared" si="11"/>
        <v>7.9614236139133236</v>
      </c>
    </row>
    <row r="16" spans="1:7" ht="20.100000000000001" customHeight="1">
      <c r="A16" s="13" t="s">
        <v>246</v>
      </c>
      <c r="B16" s="11">
        <v>21239</v>
      </c>
      <c r="C16" s="11">
        <v>21239</v>
      </c>
      <c r="D16" s="11">
        <v>14424</v>
      </c>
      <c r="E16" s="12">
        <f t="shared" si="1"/>
        <v>100</v>
      </c>
      <c r="F16" s="11">
        <f t="shared" ref="F16:F19" si="12">C16-D16</f>
        <v>6815</v>
      </c>
      <c r="G16" s="12">
        <f t="shared" ref="G16:G19" si="13">F16/D16*100</f>
        <v>47.247642817526348</v>
      </c>
    </row>
    <row r="17" spans="1:7" ht="20.100000000000001" customHeight="1">
      <c r="A17" s="13" t="s">
        <v>247</v>
      </c>
      <c r="B17" s="11">
        <v>801</v>
      </c>
      <c r="C17" s="11">
        <v>801</v>
      </c>
      <c r="D17" s="11">
        <v>352</v>
      </c>
      <c r="E17" s="12">
        <f t="shared" si="1"/>
        <v>100</v>
      </c>
      <c r="F17" s="11">
        <f t="shared" si="12"/>
        <v>449</v>
      </c>
      <c r="G17" s="12">
        <f t="shared" si="13"/>
        <v>127.55681818181819</v>
      </c>
    </row>
    <row r="18" spans="1:7" ht="20.100000000000001" customHeight="1">
      <c r="A18" s="13" t="s">
        <v>248</v>
      </c>
      <c r="B18" s="11">
        <v>922</v>
      </c>
      <c r="C18" s="11">
        <v>620</v>
      </c>
      <c r="D18" s="11">
        <v>932</v>
      </c>
      <c r="E18" s="12">
        <f t="shared" si="1"/>
        <v>67.245119305856832</v>
      </c>
      <c r="F18" s="11">
        <f t="shared" si="12"/>
        <v>-312</v>
      </c>
      <c r="G18" s="12">
        <f t="shared" si="13"/>
        <v>-33.476394849785407</v>
      </c>
    </row>
    <row r="19" spans="1:7" ht="20.100000000000001" customHeight="1">
      <c r="A19" s="13" t="s">
        <v>249</v>
      </c>
      <c r="B19" s="11">
        <v>6541</v>
      </c>
      <c r="C19" s="11">
        <v>6541</v>
      </c>
      <c r="D19" s="11">
        <v>3241</v>
      </c>
      <c r="E19" s="12">
        <f t="shared" si="1"/>
        <v>100</v>
      </c>
      <c r="F19" s="11">
        <f t="shared" si="12"/>
        <v>3300</v>
      </c>
      <c r="G19" s="12">
        <f t="shared" si="13"/>
        <v>101.82042579450787</v>
      </c>
    </row>
    <row r="20" spans="1:7" ht="20.100000000000001" customHeight="1">
      <c r="A20" s="13" t="s">
        <v>250</v>
      </c>
      <c r="B20" s="11">
        <v>17170</v>
      </c>
      <c r="C20" s="11">
        <v>17170</v>
      </c>
      <c r="D20" s="11">
        <v>14959</v>
      </c>
      <c r="E20" s="12">
        <f t="shared" si="1"/>
        <v>100</v>
      </c>
      <c r="F20" s="11">
        <f t="shared" ref="F20:F25" si="14">C20-D20</f>
        <v>2211</v>
      </c>
      <c r="G20" s="12">
        <f t="shared" ref="G20:G25" si="15">F20/D20*100</f>
        <v>14.780399759342203</v>
      </c>
    </row>
    <row r="21" spans="1:7" ht="20.100000000000001" customHeight="1">
      <c r="A21" s="13" t="s">
        <v>251</v>
      </c>
      <c r="B21" s="11">
        <v>333</v>
      </c>
      <c r="C21" s="11">
        <v>333</v>
      </c>
      <c r="D21" s="11">
        <v>451</v>
      </c>
      <c r="E21" s="12">
        <f t="shared" si="1"/>
        <v>100</v>
      </c>
      <c r="F21" s="11">
        <f t="shared" si="14"/>
        <v>-118</v>
      </c>
      <c r="G21" s="12">
        <f t="shared" si="15"/>
        <v>-26.164079822616408</v>
      </c>
    </row>
    <row r="22" spans="1:7" ht="20.100000000000001" customHeight="1">
      <c r="A22" s="13" t="s">
        <v>252</v>
      </c>
      <c r="B22" s="11">
        <v>1766</v>
      </c>
      <c r="C22" s="11">
        <v>1766</v>
      </c>
      <c r="D22" s="11"/>
      <c r="E22" s="12">
        <f t="shared" si="1"/>
        <v>100</v>
      </c>
      <c r="F22" s="11">
        <f t="shared" si="14"/>
        <v>1766</v>
      </c>
      <c r="G22" s="12"/>
    </row>
    <row r="23" spans="1:7" ht="20.100000000000001" customHeight="1">
      <c r="A23" s="13" t="s">
        <v>253</v>
      </c>
      <c r="B23" s="11">
        <v>2594</v>
      </c>
      <c r="C23" s="11">
        <v>2594</v>
      </c>
      <c r="D23" s="11">
        <v>64</v>
      </c>
      <c r="E23" s="12">
        <f t="shared" si="1"/>
        <v>100</v>
      </c>
      <c r="F23" s="11">
        <f t="shared" si="14"/>
        <v>2530</v>
      </c>
      <c r="G23" s="12">
        <f t="shared" si="15"/>
        <v>3953.125</v>
      </c>
    </row>
    <row r="24" spans="1:7" ht="20.100000000000001" customHeight="1">
      <c r="A24" s="13" t="s">
        <v>254</v>
      </c>
      <c r="B24" s="11">
        <v>7525</v>
      </c>
      <c r="C24" s="11">
        <v>7525</v>
      </c>
      <c r="D24" s="11">
        <v>7758</v>
      </c>
      <c r="E24" s="12">
        <f t="shared" si="1"/>
        <v>100</v>
      </c>
      <c r="F24" s="11">
        <f t="shared" si="14"/>
        <v>-233</v>
      </c>
      <c r="G24" s="12">
        <f t="shared" si="15"/>
        <v>-3.0033513792214488</v>
      </c>
    </row>
    <row r="25" spans="1:7" ht="20.100000000000001" customHeight="1">
      <c r="A25" s="13" t="s">
        <v>255</v>
      </c>
      <c r="B25" s="11">
        <v>47</v>
      </c>
      <c r="C25" s="11">
        <v>47</v>
      </c>
      <c r="D25" s="11">
        <v>7</v>
      </c>
      <c r="E25" s="12">
        <f t="shared" si="1"/>
        <v>100</v>
      </c>
      <c r="F25" s="11">
        <f t="shared" si="14"/>
        <v>40</v>
      </c>
      <c r="G25" s="12">
        <f t="shared" si="15"/>
        <v>571.42857142857144</v>
      </c>
    </row>
  </sheetData>
  <mergeCells count="7">
    <mergeCell ref="A1:G1"/>
    <mergeCell ref="A3:A4"/>
    <mergeCell ref="B3:B4"/>
    <mergeCell ref="C3:C4"/>
    <mergeCell ref="D3:D4"/>
    <mergeCell ref="E3:E4"/>
    <mergeCell ref="F3:G3"/>
  </mergeCells>
  <phoneticPr fontId="1" type="noConversion"/>
  <printOptions horizontalCentered="1"/>
  <pageMargins left="0.70866141732283472" right="0.70866141732283472" top="0.35433070866141736" bottom="0.47244094488188981" header="0.15748031496062992" footer="0.31496062992125984"/>
  <pageSetup paperSize="9" orientation="landscape" r:id="rId1"/>
  <headerFooter>
    <oddFooter>&amp;C2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488"/>
  <sheetViews>
    <sheetView workbookViewId="0">
      <selection activeCell="B6" sqref="B6"/>
    </sheetView>
  </sheetViews>
  <sheetFormatPr defaultRowHeight="14.25"/>
  <cols>
    <col min="1" max="1" width="33.375" style="29" customWidth="1"/>
    <col min="2" max="2" width="12.25" style="29" customWidth="1"/>
    <col min="3" max="5" width="14.125" style="18" hidden="1" customWidth="1"/>
    <col min="6" max="6" width="12.25" style="18" customWidth="1"/>
    <col min="7" max="7" width="11.25" style="18" customWidth="1"/>
    <col min="8" max="8" width="11.625" style="18" customWidth="1"/>
    <col min="9" max="10" width="9.5" style="18" bestFit="1" customWidth="1"/>
    <col min="11" max="256" width="9" style="18"/>
    <col min="257" max="257" width="33.375" style="18" customWidth="1"/>
    <col min="258" max="258" width="12.25" style="18" customWidth="1"/>
    <col min="259" max="261" width="0" style="18" hidden="1" customWidth="1"/>
    <col min="262" max="262" width="12.25" style="18" customWidth="1"/>
    <col min="263" max="263" width="11.25" style="18" customWidth="1"/>
    <col min="264" max="264" width="11.625" style="18" customWidth="1"/>
    <col min="265" max="266" width="9.5" style="18" bestFit="1" customWidth="1"/>
    <col min="267" max="512" width="9" style="18"/>
    <col min="513" max="513" width="33.375" style="18" customWidth="1"/>
    <col min="514" max="514" width="12.25" style="18" customWidth="1"/>
    <col min="515" max="517" width="0" style="18" hidden="1" customWidth="1"/>
    <col min="518" max="518" width="12.25" style="18" customWidth="1"/>
    <col min="519" max="519" width="11.25" style="18" customWidth="1"/>
    <col min="520" max="520" width="11.625" style="18" customWidth="1"/>
    <col min="521" max="522" width="9.5" style="18" bestFit="1" customWidth="1"/>
    <col min="523" max="768" width="9" style="18"/>
    <col min="769" max="769" width="33.375" style="18" customWidth="1"/>
    <col min="770" max="770" width="12.25" style="18" customWidth="1"/>
    <col min="771" max="773" width="0" style="18" hidden="1" customWidth="1"/>
    <col min="774" max="774" width="12.25" style="18" customWidth="1"/>
    <col min="775" max="775" width="11.25" style="18" customWidth="1"/>
    <col min="776" max="776" width="11.625" style="18" customWidth="1"/>
    <col min="777" max="778" width="9.5" style="18" bestFit="1" customWidth="1"/>
    <col min="779" max="1024" width="9" style="18"/>
    <col min="1025" max="1025" width="33.375" style="18" customWidth="1"/>
    <col min="1026" max="1026" width="12.25" style="18" customWidth="1"/>
    <col min="1027" max="1029" width="0" style="18" hidden="1" customWidth="1"/>
    <col min="1030" max="1030" width="12.25" style="18" customWidth="1"/>
    <col min="1031" max="1031" width="11.25" style="18" customWidth="1"/>
    <col min="1032" max="1032" width="11.625" style="18" customWidth="1"/>
    <col min="1033" max="1034" width="9.5" style="18" bestFit="1" customWidth="1"/>
    <col min="1035" max="1280" width="9" style="18"/>
    <col min="1281" max="1281" width="33.375" style="18" customWidth="1"/>
    <col min="1282" max="1282" width="12.25" style="18" customWidth="1"/>
    <col min="1283" max="1285" width="0" style="18" hidden="1" customWidth="1"/>
    <col min="1286" max="1286" width="12.25" style="18" customWidth="1"/>
    <col min="1287" max="1287" width="11.25" style="18" customWidth="1"/>
    <col min="1288" max="1288" width="11.625" style="18" customWidth="1"/>
    <col min="1289" max="1290" width="9.5" style="18" bestFit="1" customWidth="1"/>
    <col min="1291" max="1536" width="9" style="18"/>
    <col min="1537" max="1537" width="33.375" style="18" customWidth="1"/>
    <col min="1538" max="1538" width="12.25" style="18" customWidth="1"/>
    <col min="1539" max="1541" width="0" style="18" hidden="1" customWidth="1"/>
    <col min="1542" max="1542" width="12.25" style="18" customWidth="1"/>
    <col min="1543" max="1543" width="11.25" style="18" customWidth="1"/>
    <col min="1544" max="1544" width="11.625" style="18" customWidth="1"/>
    <col min="1545" max="1546" width="9.5" style="18" bestFit="1" customWidth="1"/>
    <col min="1547" max="1792" width="9" style="18"/>
    <col min="1793" max="1793" width="33.375" style="18" customWidth="1"/>
    <col min="1794" max="1794" width="12.25" style="18" customWidth="1"/>
    <col min="1795" max="1797" width="0" style="18" hidden="1" customWidth="1"/>
    <col min="1798" max="1798" width="12.25" style="18" customWidth="1"/>
    <col min="1799" max="1799" width="11.25" style="18" customWidth="1"/>
    <col min="1800" max="1800" width="11.625" style="18" customWidth="1"/>
    <col min="1801" max="1802" width="9.5" style="18" bestFit="1" customWidth="1"/>
    <col min="1803" max="2048" width="9" style="18"/>
    <col min="2049" max="2049" width="33.375" style="18" customWidth="1"/>
    <col min="2050" max="2050" width="12.25" style="18" customWidth="1"/>
    <col min="2051" max="2053" width="0" style="18" hidden="1" customWidth="1"/>
    <col min="2054" max="2054" width="12.25" style="18" customWidth="1"/>
    <col min="2055" max="2055" width="11.25" style="18" customWidth="1"/>
    <col min="2056" max="2056" width="11.625" style="18" customWidth="1"/>
    <col min="2057" max="2058" width="9.5" style="18" bestFit="1" customWidth="1"/>
    <col min="2059" max="2304" width="9" style="18"/>
    <col min="2305" max="2305" width="33.375" style="18" customWidth="1"/>
    <col min="2306" max="2306" width="12.25" style="18" customWidth="1"/>
    <col min="2307" max="2309" width="0" style="18" hidden="1" customWidth="1"/>
    <col min="2310" max="2310" width="12.25" style="18" customWidth="1"/>
    <col min="2311" max="2311" width="11.25" style="18" customWidth="1"/>
    <col min="2312" max="2312" width="11.625" style="18" customWidth="1"/>
    <col min="2313" max="2314" width="9.5" style="18" bestFit="1" customWidth="1"/>
    <col min="2315" max="2560" width="9" style="18"/>
    <col min="2561" max="2561" width="33.375" style="18" customWidth="1"/>
    <col min="2562" max="2562" width="12.25" style="18" customWidth="1"/>
    <col min="2563" max="2565" width="0" style="18" hidden="1" customWidth="1"/>
    <col min="2566" max="2566" width="12.25" style="18" customWidth="1"/>
    <col min="2567" max="2567" width="11.25" style="18" customWidth="1"/>
    <col min="2568" max="2568" width="11.625" style="18" customWidth="1"/>
    <col min="2569" max="2570" width="9.5" style="18" bestFit="1" customWidth="1"/>
    <col min="2571" max="2816" width="9" style="18"/>
    <col min="2817" max="2817" width="33.375" style="18" customWidth="1"/>
    <col min="2818" max="2818" width="12.25" style="18" customWidth="1"/>
    <col min="2819" max="2821" width="0" style="18" hidden="1" customWidth="1"/>
    <col min="2822" max="2822" width="12.25" style="18" customWidth="1"/>
    <col min="2823" max="2823" width="11.25" style="18" customWidth="1"/>
    <col min="2824" max="2824" width="11.625" style="18" customWidth="1"/>
    <col min="2825" max="2826" width="9.5" style="18" bestFit="1" customWidth="1"/>
    <col min="2827" max="3072" width="9" style="18"/>
    <col min="3073" max="3073" width="33.375" style="18" customWidth="1"/>
    <col min="3074" max="3074" width="12.25" style="18" customWidth="1"/>
    <col min="3075" max="3077" width="0" style="18" hidden="1" customWidth="1"/>
    <col min="3078" max="3078" width="12.25" style="18" customWidth="1"/>
    <col min="3079" max="3079" width="11.25" style="18" customWidth="1"/>
    <col min="3080" max="3080" width="11.625" style="18" customWidth="1"/>
    <col min="3081" max="3082" width="9.5" style="18" bestFit="1" customWidth="1"/>
    <col min="3083" max="3328" width="9" style="18"/>
    <col min="3329" max="3329" width="33.375" style="18" customWidth="1"/>
    <col min="3330" max="3330" width="12.25" style="18" customWidth="1"/>
    <col min="3331" max="3333" width="0" style="18" hidden="1" customWidth="1"/>
    <col min="3334" max="3334" width="12.25" style="18" customWidth="1"/>
    <col min="3335" max="3335" width="11.25" style="18" customWidth="1"/>
    <col min="3336" max="3336" width="11.625" style="18" customWidth="1"/>
    <col min="3337" max="3338" width="9.5" style="18" bestFit="1" customWidth="1"/>
    <col min="3339" max="3584" width="9" style="18"/>
    <col min="3585" max="3585" width="33.375" style="18" customWidth="1"/>
    <col min="3586" max="3586" width="12.25" style="18" customWidth="1"/>
    <col min="3587" max="3589" width="0" style="18" hidden="1" customWidth="1"/>
    <col min="3590" max="3590" width="12.25" style="18" customWidth="1"/>
    <col min="3591" max="3591" width="11.25" style="18" customWidth="1"/>
    <col min="3592" max="3592" width="11.625" style="18" customWidth="1"/>
    <col min="3593" max="3594" width="9.5" style="18" bestFit="1" customWidth="1"/>
    <col min="3595" max="3840" width="9" style="18"/>
    <col min="3841" max="3841" width="33.375" style="18" customWidth="1"/>
    <col min="3842" max="3842" width="12.25" style="18" customWidth="1"/>
    <col min="3843" max="3845" width="0" style="18" hidden="1" customWidth="1"/>
    <col min="3846" max="3846" width="12.25" style="18" customWidth="1"/>
    <col min="3847" max="3847" width="11.25" style="18" customWidth="1"/>
    <col min="3848" max="3848" width="11.625" style="18" customWidth="1"/>
    <col min="3849" max="3850" width="9.5" style="18" bestFit="1" customWidth="1"/>
    <col min="3851" max="4096" width="9" style="18"/>
    <col min="4097" max="4097" width="33.375" style="18" customWidth="1"/>
    <col min="4098" max="4098" width="12.25" style="18" customWidth="1"/>
    <col min="4099" max="4101" width="0" style="18" hidden="1" customWidth="1"/>
    <col min="4102" max="4102" width="12.25" style="18" customWidth="1"/>
    <col min="4103" max="4103" width="11.25" style="18" customWidth="1"/>
    <col min="4104" max="4104" width="11.625" style="18" customWidth="1"/>
    <col min="4105" max="4106" width="9.5" style="18" bestFit="1" customWidth="1"/>
    <col min="4107" max="4352" width="9" style="18"/>
    <col min="4353" max="4353" width="33.375" style="18" customWidth="1"/>
    <col min="4354" max="4354" width="12.25" style="18" customWidth="1"/>
    <col min="4355" max="4357" width="0" style="18" hidden="1" customWidth="1"/>
    <col min="4358" max="4358" width="12.25" style="18" customWidth="1"/>
    <col min="4359" max="4359" width="11.25" style="18" customWidth="1"/>
    <col min="4360" max="4360" width="11.625" style="18" customWidth="1"/>
    <col min="4361" max="4362" width="9.5" style="18" bestFit="1" customWidth="1"/>
    <col min="4363" max="4608" width="9" style="18"/>
    <col min="4609" max="4609" width="33.375" style="18" customWidth="1"/>
    <col min="4610" max="4610" width="12.25" style="18" customWidth="1"/>
    <col min="4611" max="4613" width="0" style="18" hidden="1" customWidth="1"/>
    <col min="4614" max="4614" width="12.25" style="18" customWidth="1"/>
    <col min="4615" max="4615" width="11.25" style="18" customWidth="1"/>
    <col min="4616" max="4616" width="11.625" style="18" customWidth="1"/>
    <col min="4617" max="4618" width="9.5" style="18" bestFit="1" customWidth="1"/>
    <col min="4619" max="4864" width="9" style="18"/>
    <col min="4865" max="4865" width="33.375" style="18" customWidth="1"/>
    <col min="4866" max="4866" width="12.25" style="18" customWidth="1"/>
    <col min="4867" max="4869" width="0" style="18" hidden="1" customWidth="1"/>
    <col min="4870" max="4870" width="12.25" style="18" customWidth="1"/>
    <col min="4871" max="4871" width="11.25" style="18" customWidth="1"/>
    <col min="4872" max="4872" width="11.625" style="18" customWidth="1"/>
    <col min="4873" max="4874" width="9.5" style="18" bestFit="1" customWidth="1"/>
    <col min="4875" max="5120" width="9" style="18"/>
    <col min="5121" max="5121" width="33.375" style="18" customWidth="1"/>
    <col min="5122" max="5122" width="12.25" style="18" customWidth="1"/>
    <col min="5123" max="5125" width="0" style="18" hidden="1" customWidth="1"/>
    <col min="5126" max="5126" width="12.25" style="18" customWidth="1"/>
    <col min="5127" max="5127" width="11.25" style="18" customWidth="1"/>
    <col min="5128" max="5128" width="11.625" style="18" customWidth="1"/>
    <col min="5129" max="5130" width="9.5" style="18" bestFit="1" customWidth="1"/>
    <col min="5131" max="5376" width="9" style="18"/>
    <col min="5377" max="5377" width="33.375" style="18" customWidth="1"/>
    <col min="5378" max="5378" width="12.25" style="18" customWidth="1"/>
    <col min="5379" max="5381" width="0" style="18" hidden="1" customWidth="1"/>
    <col min="5382" max="5382" width="12.25" style="18" customWidth="1"/>
    <col min="5383" max="5383" width="11.25" style="18" customWidth="1"/>
    <col min="5384" max="5384" width="11.625" style="18" customWidth="1"/>
    <col min="5385" max="5386" width="9.5" style="18" bestFit="1" customWidth="1"/>
    <col min="5387" max="5632" width="9" style="18"/>
    <col min="5633" max="5633" width="33.375" style="18" customWidth="1"/>
    <col min="5634" max="5634" width="12.25" style="18" customWidth="1"/>
    <col min="5635" max="5637" width="0" style="18" hidden="1" customWidth="1"/>
    <col min="5638" max="5638" width="12.25" style="18" customWidth="1"/>
    <col min="5639" max="5639" width="11.25" style="18" customWidth="1"/>
    <col min="5640" max="5640" width="11.625" style="18" customWidth="1"/>
    <col min="5641" max="5642" width="9.5" style="18" bestFit="1" customWidth="1"/>
    <col min="5643" max="5888" width="9" style="18"/>
    <col min="5889" max="5889" width="33.375" style="18" customWidth="1"/>
    <col min="5890" max="5890" width="12.25" style="18" customWidth="1"/>
    <col min="5891" max="5893" width="0" style="18" hidden="1" customWidth="1"/>
    <col min="5894" max="5894" width="12.25" style="18" customWidth="1"/>
    <col min="5895" max="5895" width="11.25" style="18" customWidth="1"/>
    <col min="5896" max="5896" width="11.625" style="18" customWidth="1"/>
    <col min="5897" max="5898" width="9.5" style="18" bestFit="1" customWidth="1"/>
    <col min="5899" max="6144" width="9" style="18"/>
    <col min="6145" max="6145" width="33.375" style="18" customWidth="1"/>
    <col min="6146" max="6146" width="12.25" style="18" customWidth="1"/>
    <col min="6147" max="6149" width="0" style="18" hidden="1" customWidth="1"/>
    <col min="6150" max="6150" width="12.25" style="18" customWidth="1"/>
    <col min="6151" max="6151" width="11.25" style="18" customWidth="1"/>
    <col min="6152" max="6152" width="11.625" style="18" customWidth="1"/>
    <col min="6153" max="6154" width="9.5" style="18" bestFit="1" customWidth="1"/>
    <col min="6155" max="6400" width="9" style="18"/>
    <col min="6401" max="6401" width="33.375" style="18" customWidth="1"/>
    <col min="6402" max="6402" width="12.25" style="18" customWidth="1"/>
    <col min="6403" max="6405" width="0" style="18" hidden="1" customWidth="1"/>
    <col min="6406" max="6406" width="12.25" style="18" customWidth="1"/>
    <col min="6407" max="6407" width="11.25" style="18" customWidth="1"/>
    <col min="6408" max="6408" width="11.625" style="18" customWidth="1"/>
    <col min="6409" max="6410" width="9.5" style="18" bestFit="1" customWidth="1"/>
    <col min="6411" max="6656" width="9" style="18"/>
    <col min="6657" max="6657" width="33.375" style="18" customWidth="1"/>
    <col min="6658" max="6658" width="12.25" style="18" customWidth="1"/>
    <col min="6659" max="6661" width="0" style="18" hidden="1" customWidth="1"/>
    <col min="6662" max="6662" width="12.25" style="18" customWidth="1"/>
    <col min="6663" max="6663" width="11.25" style="18" customWidth="1"/>
    <col min="6664" max="6664" width="11.625" style="18" customWidth="1"/>
    <col min="6665" max="6666" width="9.5" style="18" bestFit="1" customWidth="1"/>
    <col min="6667" max="6912" width="9" style="18"/>
    <col min="6913" max="6913" width="33.375" style="18" customWidth="1"/>
    <col min="6914" max="6914" width="12.25" style="18" customWidth="1"/>
    <col min="6915" max="6917" width="0" style="18" hidden="1" customWidth="1"/>
    <col min="6918" max="6918" width="12.25" style="18" customWidth="1"/>
    <col min="6919" max="6919" width="11.25" style="18" customWidth="1"/>
    <col min="6920" max="6920" width="11.625" style="18" customWidth="1"/>
    <col min="6921" max="6922" width="9.5" style="18" bestFit="1" customWidth="1"/>
    <col min="6923" max="7168" width="9" style="18"/>
    <col min="7169" max="7169" width="33.375" style="18" customWidth="1"/>
    <col min="7170" max="7170" width="12.25" style="18" customWidth="1"/>
    <col min="7171" max="7173" width="0" style="18" hidden="1" customWidth="1"/>
    <col min="7174" max="7174" width="12.25" style="18" customWidth="1"/>
    <col min="7175" max="7175" width="11.25" style="18" customWidth="1"/>
    <col min="7176" max="7176" width="11.625" style="18" customWidth="1"/>
    <col min="7177" max="7178" width="9.5" style="18" bestFit="1" customWidth="1"/>
    <col min="7179" max="7424" width="9" style="18"/>
    <col min="7425" max="7425" width="33.375" style="18" customWidth="1"/>
    <col min="7426" max="7426" width="12.25" style="18" customWidth="1"/>
    <col min="7427" max="7429" width="0" style="18" hidden="1" customWidth="1"/>
    <col min="7430" max="7430" width="12.25" style="18" customWidth="1"/>
    <col min="7431" max="7431" width="11.25" style="18" customWidth="1"/>
    <col min="7432" max="7432" width="11.625" style="18" customWidth="1"/>
    <col min="7433" max="7434" width="9.5" style="18" bestFit="1" customWidth="1"/>
    <col min="7435" max="7680" width="9" style="18"/>
    <col min="7681" max="7681" width="33.375" style="18" customWidth="1"/>
    <col min="7682" max="7682" width="12.25" style="18" customWidth="1"/>
    <col min="7683" max="7685" width="0" style="18" hidden="1" customWidth="1"/>
    <col min="7686" max="7686" width="12.25" style="18" customWidth="1"/>
    <col min="7687" max="7687" width="11.25" style="18" customWidth="1"/>
    <col min="7688" max="7688" width="11.625" style="18" customWidth="1"/>
    <col min="7689" max="7690" width="9.5" style="18" bestFit="1" customWidth="1"/>
    <col min="7691" max="7936" width="9" style="18"/>
    <col min="7937" max="7937" width="33.375" style="18" customWidth="1"/>
    <col min="7938" max="7938" width="12.25" style="18" customWidth="1"/>
    <col min="7939" max="7941" width="0" style="18" hidden="1" customWidth="1"/>
    <col min="7942" max="7942" width="12.25" style="18" customWidth="1"/>
    <col min="7943" max="7943" width="11.25" style="18" customWidth="1"/>
    <col min="7944" max="7944" width="11.625" style="18" customWidth="1"/>
    <col min="7945" max="7946" width="9.5" style="18" bestFit="1" customWidth="1"/>
    <col min="7947" max="8192" width="9" style="18"/>
    <col min="8193" max="8193" width="33.375" style="18" customWidth="1"/>
    <col min="8194" max="8194" width="12.25" style="18" customWidth="1"/>
    <col min="8195" max="8197" width="0" style="18" hidden="1" customWidth="1"/>
    <col min="8198" max="8198" width="12.25" style="18" customWidth="1"/>
    <col min="8199" max="8199" width="11.25" style="18" customWidth="1"/>
    <col min="8200" max="8200" width="11.625" style="18" customWidth="1"/>
    <col min="8201" max="8202" width="9.5" style="18" bestFit="1" customWidth="1"/>
    <col min="8203" max="8448" width="9" style="18"/>
    <col min="8449" max="8449" width="33.375" style="18" customWidth="1"/>
    <col min="8450" max="8450" width="12.25" style="18" customWidth="1"/>
    <col min="8451" max="8453" width="0" style="18" hidden="1" customWidth="1"/>
    <col min="8454" max="8454" width="12.25" style="18" customWidth="1"/>
    <col min="8455" max="8455" width="11.25" style="18" customWidth="1"/>
    <col min="8456" max="8456" width="11.625" style="18" customWidth="1"/>
    <col min="8457" max="8458" width="9.5" style="18" bestFit="1" customWidth="1"/>
    <col min="8459" max="8704" width="9" style="18"/>
    <col min="8705" max="8705" width="33.375" style="18" customWidth="1"/>
    <col min="8706" max="8706" width="12.25" style="18" customWidth="1"/>
    <col min="8707" max="8709" width="0" style="18" hidden="1" customWidth="1"/>
    <col min="8710" max="8710" width="12.25" style="18" customWidth="1"/>
    <col min="8711" max="8711" width="11.25" style="18" customWidth="1"/>
    <col min="8712" max="8712" width="11.625" style="18" customWidth="1"/>
    <col min="8713" max="8714" width="9.5" style="18" bestFit="1" customWidth="1"/>
    <col min="8715" max="8960" width="9" style="18"/>
    <col min="8961" max="8961" width="33.375" style="18" customWidth="1"/>
    <col min="8962" max="8962" width="12.25" style="18" customWidth="1"/>
    <col min="8963" max="8965" width="0" style="18" hidden="1" customWidth="1"/>
    <col min="8966" max="8966" width="12.25" style="18" customWidth="1"/>
    <col min="8967" max="8967" width="11.25" style="18" customWidth="1"/>
    <col min="8968" max="8968" width="11.625" style="18" customWidth="1"/>
    <col min="8969" max="8970" width="9.5" style="18" bestFit="1" customWidth="1"/>
    <col min="8971" max="9216" width="9" style="18"/>
    <col min="9217" max="9217" width="33.375" style="18" customWidth="1"/>
    <col min="9218" max="9218" width="12.25" style="18" customWidth="1"/>
    <col min="9219" max="9221" width="0" style="18" hidden="1" customWidth="1"/>
    <col min="9222" max="9222" width="12.25" style="18" customWidth="1"/>
    <col min="9223" max="9223" width="11.25" style="18" customWidth="1"/>
    <col min="9224" max="9224" width="11.625" style="18" customWidth="1"/>
    <col min="9225" max="9226" width="9.5" style="18" bestFit="1" customWidth="1"/>
    <col min="9227" max="9472" width="9" style="18"/>
    <col min="9473" max="9473" width="33.375" style="18" customWidth="1"/>
    <col min="9474" max="9474" width="12.25" style="18" customWidth="1"/>
    <col min="9475" max="9477" width="0" style="18" hidden="1" customWidth="1"/>
    <col min="9478" max="9478" width="12.25" style="18" customWidth="1"/>
    <col min="9479" max="9479" width="11.25" style="18" customWidth="1"/>
    <col min="9480" max="9480" width="11.625" style="18" customWidth="1"/>
    <col min="9481" max="9482" width="9.5" style="18" bestFit="1" customWidth="1"/>
    <col min="9483" max="9728" width="9" style="18"/>
    <col min="9729" max="9729" width="33.375" style="18" customWidth="1"/>
    <col min="9730" max="9730" width="12.25" style="18" customWidth="1"/>
    <col min="9731" max="9733" width="0" style="18" hidden="1" customWidth="1"/>
    <col min="9734" max="9734" width="12.25" style="18" customWidth="1"/>
    <col min="9735" max="9735" width="11.25" style="18" customWidth="1"/>
    <col min="9736" max="9736" width="11.625" style="18" customWidth="1"/>
    <col min="9737" max="9738" width="9.5" style="18" bestFit="1" customWidth="1"/>
    <col min="9739" max="9984" width="9" style="18"/>
    <col min="9985" max="9985" width="33.375" style="18" customWidth="1"/>
    <col min="9986" max="9986" width="12.25" style="18" customWidth="1"/>
    <col min="9987" max="9989" width="0" style="18" hidden="1" customWidth="1"/>
    <col min="9990" max="9990" width="12.25" style="18" customWidth="1"/>
    <col min="9991" max="9991" width="11.25" style="18" customWidth="1"/>
    <col min="9992" max="9992" width="11.625" style="18" customWidth="1"/>
    <col min="9993" max="9994" width="9.5" style="18" bestFit="1" customWidth="1"/>
    <col min="9995" max="10240" width="9" style="18"/>
    <col min="10241" max="10241" width="33.375" style="18" customWidth="1"/>
    <col min="10242" max="10242" width="12.25" style="18" customWidth="1"/>
    <col min="10243" max="10245" width="0" style="18" hidden="1" customWidth="1"/>
    <col min="10246" max="10246" width="12.25" style="18" customWidth="1"/>
    <col min="10247" max="10247" width="11.25" style="18" customWidth="1"/>
    <col min="10248" max="10248" width="11.625" style="18" customWidth="1"/>
    <col min="10249" max="10250" width="9.5" style="18" bestFit="1" customWidth="1"/>
    <col min="10251" max="10496" width="9" style="18"/>
    <col min="10497" max="10497" width="33.375" style="18" customWidth="1"/>
    <col min="10498" max="10498" width="12.25" style="18" customWidth="1"/>
    <col min="10499" max="10501" width="0" style="18" hidden="1" customWidth="1"/>
    <col min="10502" max="10502" width="12.25" style="18" customWidth="1"/>
    <col min="10503" max="10503" width="11.25" style="18" customWidth="1"/>
    <col min="10504" max="10504" width="11.625" style="18" customWidth="1"/>
    <col min="10505" max="10506" width="9.5" style="18" bestFit="1" customWidth="1"/>
    <col min="10507" max="10752" width="9" style="18"/>
    <col min="10753" max="10753" width="33.375" style="18" customWidth="1"/>
    <col min="10754" max="10754" width="12.25" style="18" customWidth="1"/>
    <col min="10755" max="10757" width="0" style="18" hidden="1" customWidth="1"/>
    <col min="10758" max="10758" width="12.25" style="18" customWidth="1"/>
    <col min="10759" max="10759" width="11.25" style="18" customWidth="1"/>
    <col min="10760" max="10760" width="11.625" style="18" customWidth="1"/>
    <col min="10761" max="10762" width="9.5" style="18" bestFit="1" customWidth="1"/>
    <col min="10763" max="11008" width="9" style="18"/>
    <col min="11009" max="11009" width="33.375" style="18" customWidth="1"/>
    <col min="11010" max="11010" width="12.25" style="18" customWidth="1"/>
    <col min="11011" max="11013" width="0" style="18" hidden="1" customWidth="1"/>
    <col min="11014" max="11014" width="12.25" style="18" customWidth="1"/>
    <col min="11015" max="11015" width="11.25" style="18" customWidth="1"/>
    <col min="11016" max="11016" width="11.625" style="18" customWidth="1"/>
    <col min="11017" max="11018" width="9.5" style="18" bestFit="1" customWidth="1"/>
    <col min="11019" max="11264" width="9" style="18"/>
    <col min="11265" max="11265" width="33.375" style="18" customWidth="1"/>
    <col min="11266" max="11266" width="12.25" style="18" customWidth="1"/>
    <col min="11267" max="11269" width="0" style="18" hidden="1" customWidth="1"/>
    <col min="11270" max="11270" width="12.25" style="18" customWidth="1"/>
    <col min="11271" max="11271" width="11.25" style="18" customWidth="1"/>
    <col min="11272" max="11272" width="11.625" style="18" customWidth="1"/>
    <col min="11273" max="11274" width="9.5" style="18" bestFit="1" customWidth="1"/>
    <col min="11275" max="11520" width="9" style="18"/>
    <col min="11521" max="11521" width="33.375" style="18" customWidth="1"/>
    <col min="11522" max="11522" width="12.25" style="18" customWidth="1"/>
    <col min="11523" max="11525" width="0" style="18" hidden="1" customWidth="1"/>
    <col min="11526" max="11526" width="12.25" style="18" customWidth="1"/>
    <col min="11527" max="11527" width="11.25" style="18" customWidth="1"/>
    <col min="11528" max="11528" width="11.625" style="18" customWidth="1"/>
    <col min="11529" max="11530" width="9.5" style="18" bestFit="1" customWidth="1"/>
    <col min="11531" max="11776" width="9" style="18"/>
    <col min="11777" max="11777" width="33.375" style="18" customWidth="1"/>
    <col min="11778" max="11778" width="12.25" style="18" customWidth="1"/>
    <col min="11779" max="11781" width="0" style="18" hidden="1" customWidth="1"/>
    <col min="11782" max="11782" width="12.25" style="18" customWidth="1"/>
    <col min="11783" max="11783" width="11.25" style="18" customWidth="1"/>
    <col min="11784" max="11784" width="11.625" style="18" customWidth="1"/>
    <col min="11785" max="11786" width="9.5" style="18" bestFit="1" customWidth="1"/>
    <col min="11787" max="12032" width="9" style="18"/>
    <col min="12033" max="12033" width="33.375" style="18" customWidth="1"/>
    <col min="12034" max="12034" width="12.25" style="18" customWidth="1"/>
    <col min="12035" max="12037" width="0" style="18" hidden="1" customWidth="1"/>
    <col min="12038" max="12038" width="12.25" style="18" customWidth="1"/>
    <col min="12039" max="12039" width="11.25" style="18" customWidth="1"/>
    <col min="12040" max="12040" width="11.625" style="18" customWidth="1"/>
    <col min="12041" max="12042" width="9.5" style="18" bestFit="1" customWidth="1"/>
    <col min="12043" max="12288" width="9" style="18"/>
    <col min="12289" max="12289" width="33.375" style="18" customWidth="1"/>
    <col min="12290" max="12290" width="12.25" style="18" customWidth="1"/>
    <col min="12291" max="12293" width="0" style="18" hidden="1" customWidth="1"/>
    <col min="12294" max="12294" width="12.25" style="18" customWidth="1"/>
    <col min="12295" max="12295" width="11.25" style="18" customWidth="1"/>
    <col min="12296" max="12296" width="11.625" style="18" customWidth="1"/>
    <col min="12297" max="12298" width="9.5" style="18" bestFit="1" customWidth="1"/>
    <col min="12299" max="12544" width="9" style="18"/>
    <col min="12545" max="12545" width="33.375" style="18" customWidth="1"/>
    <col min="12546" max="12546" width="12.25" style="18" customWidth="1"/>
    <col min="12547" max="12549" width="0" style="18" hidden="1" customWidth="1"/>
    <col min="12550" max="12550" width="12.25" style="18" customWidth="1"/>
    <col min="12551" max="12551" width="11.25" style="18" customWidth="1"/>
    <col min="12552" max="12552" width="11.625" style="18" customWidth="1"/>
    <col min="12553" max="12554" width="9.5" style="18" bestFit="1" customWidth="1"/>
    <col min="12555" max="12800" width="9" style="18"/>
    <col min="12801" max="12801" width="33.375" style="18" customWidth="1"/>
    <col min="12802" max="12802" width="12.25" style="18" customWidth="1"/>
    <col min="12803" max="12805" width="0" style="18" hidden="1" customWidth="1"/>
    <col min="12806" max="12806" width="12.25" style="18" customWidth="1"/>
    <col min="12807" max="12807" width="11.25" style="18" customWidth="1"/>
    <col min="12808" max="12808" width="11.625" style="18" customWidth="1"/>
    <col min="12809" max="12810" width="9.5" style="18" bestFit="1" customWidth="1"/>
    <col min="12811" max="13056" width="9" style="18"/>
    <col min="13057" max="13057" width="33.375" style="18" customWidth="1"/>
    <col min="13058" max="13058" width="12.25" style="18" customWidth="1"/>
    <col min="13059" max="13061" width="0" style="18" hidden="1" customWidth="1"/>
    <col min="13062" max="13062" width="12.25" style="18" customWidth="1"/>
    <col min="13063" max="13063" width="11.25" style="18" customWidth="1"/>
    <col min="13064" max="13064" width="11.625" style="18" customWidth="1"/>
    <col min="13065" max="13066" width="9.5" style="18" bestFit="1" customWidth="1"/>
    <col min="13067" max="13312" width="9" style="18"/>
    <col min="13313" max="13313" width="33.375" style="18" customWidth="1"/>
    <col min="13314" max="13314" width="12.25" style="18" customWidth="1"/>
    <col min="13315" max="13317" width="0" style="18" hidden="1" customWidth="1"/>
    <col min="13318" max="13318" width="12.25" style="18" customWidth="1"/>
    <col min="13319" max="13319" width="11.25" style="18" customWidth="1"/>
    <col min="13320" max="13320" width="11.625" style="18" customWidth="1"/>
    <col min="13321" max="13322" width="9.5" style="18" bestFit="1" customWidth="1"/>
    <col min="13323" max="13568" width="9" style="18"/>
    <col min="13569" max="13569" width="33.375" style="18" customWidth="1"/>
    <col min="13570" max="13570" width="12.25" style="18" customWidth="1"/>
    <col min="13571" max="13573" width="0" style="18" hidden="1" customWidth="1"/>
    <col min="13574" max="13574" width="12.25" style="18" customWidth="1"/>
    <col min="13575" max="13575" width="11.25" style="18" customWidth="1"/>
    <col min="13576" max="13576" width="11.625" style="18" customWidth="1"/>
    <col min="13577" max="13578" width="9.5" style="18" bestFit="1" customWidth="1"/>
    <col min="13579" max="13824" width="9" style="18"/>
    <col min="13825" max="13825" width="33.375" style="18" customWidth="1"/>
    <col min="13826" max="13826" width="12.25" style="18" customWidth="1"/>
    <col min="13827" max="13829" width="0" style="18" hidden="1" customWidth="1"/>
    <col min="13830" max="13830" width="12.25" style="18" customWidth="1"/>
    <col min="13831" max="13831" width="11.25" style="18" customWidth="1"/>
    <col min="13832" max="13832" width="11.625" style="18" customWidth="1"/>
    <col min="13833" max="13834" width="9.5" style="18" bestFit="1" customWidth="1"/>
    <col min="13835" max="14080" width="9" style="18"/>
    <col min="14081" max="14081" width="33.375" style="18" customWidth="1"/>
    <col min="14082" max="14082" width="12.25" style="18" customWidth="1"/>
    <col min="14083" max="14085" width="0" style="18" hidden="1" customWidth="1"/>
    <col min="14086" max="14086" width="12.25" style="18" customWidth="1"/>
    <col min="14087" max="14087" width="11.25" style="18" customWidth="1"/>
    <col min="14088" max="14088" width="11.625" style="18" customWidth="1"/>
    <col min="14089" max="14090" width="9.5" style="18" bestFit="1" customWidth="1"/>
    <col min="14091" max="14336" width="9" style="18"/>
    <col min="14337" max="14337" width="33.375" style="18" customWidth="1"/>
    <col min="14338" max="14338" width="12.25" style="18" customWidth="1"/>
    <col min="14339" max="14341" width="0" style="18" hidden="1" customWidth="1"/>
    <col min="14342" max="14342" width="12.25" style="18" customWidth="1"/>
    <col min="14343" max="14343" width="11.25" style="18" customWidth="1"/>
    <col min="14344" max="14344" width="11.625" style="18" customWidth="1"/>
    <col min="14345" max="14346" width="9.5" style="18" bestFit="1" customWidth="1"/>
    <col min="14347" max="14592" width="9" style="18"/>
    <col min="14593" max="14593" width="33.375" style="18" customWidth="1"/>
    <col min="14594" max="14594" width="12.25" style="18" customWidth="1"/>
    <col min="14595" max="14597" width="0" style="18" hidden="1" customWidth="1"/>
    <col min="14598" max="14598" width="12.25" style="18" customWidth="1"/>
    <col min="14599" max="14599" width="11.25" style="18" customWidth="1"/>
    <col min="14600" max="14600" width="11.625" style="18" customWidth="1"/>
    <col min="14601" max="14602" width="9.5" style="18" bestFit="1" customWidth="1"/>
    <col min="14603" max="14848" width="9" style="18"/>
    <col min="14849" max="14849" width="33.375" style="18" customWidth="1"/>
    <col min="14850" max="14850" width="12.25" style="18" customWidth="1"/>
    <col min="14851" max="14853" width="0" style="18" hidden="1" customWidth="1"/>
    <col min="14854" max="14854" width="12.25" style="18" customWidth="1"/>
    <col min="14855" max="14855" width="11.25" style="18" customWidth="1"/>
    <col min="14856" max="14856" width="11.625" style="18" customWidth="1"/>
    <col min="14857" max="14858" width="9.5" style="18" bestFit="1" customWidth="1"/>
    <col min="14859" max="15104" width="9" style="18"/>
    <col min="15105" max="15105" width="33.375" style="18" customWidth="1"/>
    <col min="15106" max="15106" width="12.25" style="18" customWidth="1"/>
    <col min="15107" max="15109" width="0" style="18" hidden="1" customWidth="1"/>
    <col min="15110" max="15110" width="12.25" style="18" customWidth="1"/>
    <col min="15111" max="15111" width="11.25" style="18" customWidth="1"/>
    <col min="15112" max="15112" width="11.625" style="18" customWidth="1"/>
    <col min="15113" max="15114" width="9.5" style="18" bestFit="1" customWidth="1"/>
    <col min="15115" max="15360" width="9" style="18"/>
    <col min="15361" max="15361" width="33.375" style="18" customWidth="1"/>
    <col min="15362" max="15362" width="12.25" style="18" customWidth="1"/>
    <col min="15363" max="15365" width="0" style="18" hidden="1" customWidth="1"/>
    <col min="15366" max="15366" width="12.25" style="18" customWidth="1"/>
    <col min="15367" max="15367" width="11.25" style="18" customWidth="1"/>
    <col min="15368" max="15368" width="11.625" style="18" customWidth="1"/>
    <col min="15369" max="15370" width="9.5" style="18" bestFit="1" customWidth="1"/>
    <col min="15371" max="15616" width="9" style="18"/>
    <col min="15617" max="15617" width="33.375" style="18" customWidth="1"/>
    <col min="15618" max="15618" width="12.25" style="18" customWidth="1"/>
    <col min="15619" max="15621" width="0" style="18" hidden="1" customWidth="1"/>
    <col min="15622" max="15622" width="12.25" style="18" customWidth="1"/>
    <col min="15623" max="15623" width="11.25" style="18" customWidth="1"/>
    <col min="15624" max="15624" width="11.625" style="18" customWidth="1"/>
    <col min="15625" max="15626" width="9.5" style="18" bestFit="1" customWidth="1"/>
    <col min="15627" max="15872" width="9" style="18"/>
    <col min="15873" max="15873" width="33.375" style="18" customWidth="1"/>
    <col min="15874" max="15874" width="12.25" style="18" customWidth="1"/>
    <col min="15875" max="15877" width="0" style="18" hidden="1" customWidth="1"/>
    <col min="15878" max="15878" width="12.25" style="18" customWidth="1"/>
    <col min="15879" max="15879" width="11.25" style="18" customWidth="1"/>
    <col min="15880" max="15880" width="11.625" style="18" customWidth="1"/>
    <col min="15881" max="15882" width="9.5" style="18" bestFit="1" customWidth="1"/>
    <col min="15883" max="16128" width="9" style="18"/>
    <col min="16129" max="16129" width="33.375" style="18" customWidth="1"/>
    <col min="16130" max="16130" width="12.25" style="18" customWidth="1"/>
    <col min="16131" max="16133" width="0" style="18" hidden="1" customWidth="1"/>
    <col min="16134" max="16134" width="12.25" style="18" customWidth="1"/>
    <col min="16135" max="16135" width="11.25" style="18" customWidth="1"/>
    <col min="16136" max="16136" width="11.625" style="18" customWidth="1"/>
    <col min="16137" max="16138" width="9.5" style="18" bestFit="1" customWidth="1"/>
    <col min="16139" max="16384" width="9" style="18"/>
  </cols>
  <sheetData>
    <row r="1" spans="1:8" ht="38.25" customHeight="1">
      <c r="A1" s="75" t="s">
        <v>780</v>
      </c>
      <c r="B1" s="75"/>
      <c r="C1" s="75"/>
      <c r="D1" s="75"/>
      <c r="E1" s="75"/>
      <c r="F1" s="75"/>
      <c r="G1" s="75"/>
      <c r="H1" s="75"/>
    </row>
    <row r="2" spans="1:8">
      <c r="H2" s="18" t="s">
        <v>333</v>
      </c>
    </row>
    <row r="3" spans="1:8" ht="14.25" customHeight="1">
      <c r="A3" s="79" t="s">
        <v>281</v>
      </c>
      <c r="B3" s="76" t="s">
        <v>781</v>
      </c>
      <c r="C3" s="76" t="s">
        <v>282</v>
      </c>
      <c r="D3" s="81" t="s">
        <v>433</v>
      </c>
      <c r="E3" s="81" t="s">
        <v>434</v>
      </c>
      <c r="F3" s="76" t="s">
        <v>282</v>
      </c>
      <c r="G3" s="77" t="s">
        <v>782</v>
      </c>
      <c r="H3" s="78"/>
    </row>
    <row r="4" spans="1:8" ht="13.5">
      <c r="A4" s="80"/>
      <c r="B4" s="76"/>
      <c r="C4" s="76"/>
      <c r="D4" s="82"/>
      <c r="E4" s="82"/>
      <c r="F4" s="76"/>
      <c r="G4" s="52" t="s">
        <v>334</v>
      </c>
      <c r="H4" s="53" t="s">
        <v>335</v>
      </c>
    </row>
    <row r="5" spans="1:8">
      <c r="A5" s="54" t="s">
        <v>435</v>
      </c>
      <c r="B5" s="55">
        <f>B6++B101+B124+B146+B155+B179+B255+B294+B317+B331+B405+B422+B430+B440+B452+B463+B479+B482+B486+B469</f>
        <v>374618</v>
      </c>
      <c r="C5" s="55" t="e">
        <f>C6+#REF!+C101+C124+C146+C155+C179+C255+C294+C317+C331+C405+C422+C430+C440+C452+C463+C479+C482+C486</f>
        <v>#REF!</v>
      </c>
      <c r="D5" s="55" t="e">
        <f>D6+#REF!+D101+D124+D146+D155+D179+D255+D294+D317+D331+D405+D422+D430+D440+D452+D463+D479+D482+D486</f>
        <v>#REF!</v>
      </c>
      <c r="E5" s="55" t="e">
        <f>E6+#REF!+E101+E124+E146+E155+E179+E255+E294+E317+E331+E405+E422+E430+E440+E452+E463+E479+E482+E486</f>
        <v>#REF!</v>
      </c>
      <c r="F5" s="55">
        <f>F6++F101+F124+F146+F155+F179+F255+F294+F317+F331+F405+F422+F430+F440+F452+F463+F479+F482+F486</f>
        <v>292101</v>
      </c>
      <c r="G5" s="56">
        <f>B5-F5</f>
        <v>82517</v>
      </c>
      <c r="H5" s="57">
        <f>G5/F5*100</f>
        <v>28.249475352703346</v>
      </c>
    </row>
    <row r="6" spans="1:8">
      <c r="A6" s="58" t="s">
        <v>436</v>
      </c>
      <c r="B6" s="55">
        <f>B7+B10+B13+B20+B25+B31+B36+B39+B44+B49+B53+B57+B61+B67+B69+B74+B78+B83+B87+B90+B99+B65+B95</f>
        <v>21384</v>
      </c>
      <c r="C6" s="55">
        <f>C7+C10+C13+C20+C25+C31+C36+C39+C44+C49+C53+C57+C61+C67+C69+C74+C78+C83+C87+C90+C99+C65</f>
        <v>21338</v>
      </c>
      <c r="D6" s="55">
        <f>D7+D10+D13+D20+D25+D31+D36+D39+D44+D49+D53+D57+D61+D67+D69+D74+D78+D83+D87+D90+D99+D65</f>
        <v>6438</v>
      </c>
      <c r="E6" s="55">
        <f t="shared" ref="E6:E70" si="0">C6-D6</f>
        <v>14900</v>
      </c>
      <c r="F6" s="55">
        <v>14900</v>
      </c>
      <c r="G6" s="56">
        <f t="shared" ref="G6:G70" si="1">B6-F6</f>
        <v>6484</v>
      </c>
      <c r="H6" s="57">
        <f t="shared" ref="H6:H70" si="2">G6/F6*100</f>
        <v>43.516778523489933</v>
      </c>
    </row>
    <row r="7" spans="1:8">
      <c r="A7" s="58" t="s">
        <v>437</v>
      </c>
      <c r="B7" s="63">
        <v>424</v>
      </c>
      <c r="C7" s="55">
        <v>325</v>
      </c>
      <c r="D7" s="55"/>
      <c r="E7" s="55">
        <f t="shared" si="0"/>
        <v>325</v>
      </c>
      <c r="F7" s="55">
        <v>325</v>
      </c>
      <c r="G7" s="56">
        <f t="shared" si="1"/>
        <v>99</v>
      </c>
      <c r="H7" s="57">
        <f t="shared" si="2"/>
        <v>30.461538461538463</v>
      </c>
    </row>
    <row r="8" spans="1:8">
      <c r="A8" s="58" t="s">
        <v>438</v>
      </c>
      <c r="B8" s="63">
        <v>338</v>
      </c>
      <c r="C8" s="55">
        <v>295</v>
      </c>
      <c r="D8" s="55"/>
      <c r="E8" s="55">
        <f t="shared" si="0"/>
        <v>295</v>
      </c>
      <c r="F8" s="55">
        <v>295</v>
      </c>
      <c r="G8" s="56">
        <f t="shared" si="1"/>
        <v>43</v>
      </c>
      <c r="H8" s="57">
        <f t="shared" si="2"/>
        <v>14.576271186440678</v>
      </c>
    </row>
    <row r="9" spans="1:8">
      <c r="A9" s="58" t="s">
        <v>439</v>
      </c>
      <c r="B9" s="63">
        <v>86</v>
      </c>
      <c r="C9" s="55">
        <v>30</v>
      </c>
      <c r="D9" s="55"/>
      <c r="E9" s="55">
        <f t="shared" si="0"/>
        <v>30</v>
      </c>
      <c r="F9" s="55">
        <v>30</v>
      </c>
      <c r="G9" s="56">
        <f t="shared" si="1"/>
        <v>56</v>
      </c>
      <c r="H9" s="57">
        <f t="shared" si="2"/>
        <v>186.66666666666666</v>
      </c>
    </row>
    <row r="10" spans="1:8">
      <c r="A10" s="58" t="s">
        <v>440</v>
      </c>
      <c r="B10" s="63">
        <v>412</v>
      </c>
      <c r="C10" s="55">
        <v>319</v>
      </c>
      <c r="D10" s="55"/>
      <c r="E10" s="55">
        <f t="shared" si="0"/>
        <v>319</v>
      </c>
      <c r="F10" s="55">
        <v>319</v>
      </c>
      <c r="G10" s="56">
        <f t="shared" si="1"/>
        <v>93</v>
      </c>
      <c r="H10" s="57">
        <f t="shared" si="2"/>
        <v>29.153605015673982</v>
      </c>
    </row>
    <row r="11" spans="1:8">
      <c r="A11" s="58" t="s">
        <v>438</v>
      </c>
      <c r="B11" s="63">
        <v>352</v>
      </c>
      <c r="C11" s="55">
        <v>292</v>
      </c>
      <c r="D11" s="55"/>
      <c r="E11" s="55">
        <f t="shared" si="0"/>
        <v>292</v>
      </c>
      <c r="F11" s="55">
        <v>292</v>
      </c>
      <c r="G11" s="56">
        <f t="shared" si="1"/>
        <v>60</v>
      </c>
      <c r="H11" s="57">
        <f t="shared" si="2"/>
        <v>20.547945205479451</v>
      </c>
    </row>
    <row r="12" spans="1:8">
      <c r="A12" s="58" t="s">
        <v>439</v>
      </c>
      <c r="B12" s="63">
        <v>60</v>
      </c>
      <c r="C12" s="55">
        <v>27</v>
      </c>
      <c r="D12" s="55"/>
      <c r="E12" s="55">
        <f t="shared" si="0"/>
        <v>27</v>
      </c>
      <c r="F12" s="55">
        <v>27</v>
      </c>
      <c r="G12" s="56">
        <f t="shared" si="1"/>
        <v>33</v>
      </c>
      <c r="H12" s="57"/>
    </row>
    <row r="13" spans="1:8">
      <c r="A13" s="58" t="s">
        <v>441</v>
      </c>
      <c r="B13" s="63">
        <v>9386</v>
      </c>
      <c r="C13" s="55">
        <v>11167</v>
      </c>
      <c r="D13" s="55">
        <v>5186</v>
      </c>
      <c r="E13" s="55">
        <f t="shared" si="0"/>
        <v>5981</v>
      </c>
      <c r="F13" s="55">
        <v>5981</v>
      </c>
      <c r="G13" s="56">
        <f t="shared" si="1"/>
        <v>3405</v>
      </c>
      <c r="H13" s="57">
        <f t="shared" si="2"/>
        <v>56.930279217522148</v>
      </c>
    </row>
    <row r="14" spans="1:8">
      <c r="A14" s="58" t="s">
        <v>438</v>
      </c>
      <c r="B14" s="63">
        <v>3007</v>
      </c>
      <c r="C14" s="55">
        <v>7245</v>
      </c>
      <c r="D14" s="55">
        <v>4668</v>
      </c>
      <c r="E14" s="55">
        <f t="shared" si="0"/>
        <v>2577</v>
      </c>
      <c r="F14" s="55">
        <v>2577</v>
      </c>
      <c r="G14" s="56">
        <f t="shared" si="1"/>
        <v>430</v>
      </c>
      <c r="H14" s="57">
        <f t="shared" si="2"/>
        <v>16.686069072564997</v>
      </c>
    </row>
    <row r="15" spans="1:8">
      <c r="A15" s="58" t="s">
        <v>439</v>
      </c>
      <c r="B15" s="63">
        <v>2186</v>
      </c>
      <c r="C15" s="55">
        <v>828</v>
      </c>
      <c r="D15" s="55">
        <v>169</v>
      </c>
      <c r="E15" s="55">
        <f t="shared" si="0"/>
        <v>659</v>
      </c>
      <c r="F15" s="55">
        <v>659</v>
      </c>
      <c r="G15" s="56">
        <f t="shared" si="1"/>
        <v>1527</v>
      </c>
      <c r="H15" s="57">
        <f t="shared" si="2"/>
        <v>231.71471927162366</v>
      </c>
    </row>
    <row r="16" spans="1:8">
      <c r="A16" s="58" t="s">
        <v>442</v>
      </c>
      <c r="B16" s="63">
        <v>452</v>
      </c>
      <c r="C16" s="55">
        <v>500</v>
      </c>
      <c r="D16" s="55"/>
      <c r="E16" s="55">
        <f t="shared" si="0"/>
        <v>500</v>
      </c>
      <c r="F16" s="55">
        <v>500</v>
      </c>
      <c r="G16" s="56">
        <f t="shared" si="1"/>
        <v>-48</v>
      </c>
      <c r="H16" s="57">
        <f t="shared" si="2"/>
        <v>-9.6</v>
      </c>
    </row>
    <row r="17" spans="1:8">
      <c r="A17" s="58" t="s">
        <v>443</v>
      </c>
      <c r="B17" s="63">
        <v>384</v>
      </c>
      <c r="C17" s="55">
        <v>180</v>
      </c>
      <c r="D17" s="55"/>
      <c r="E17" s="55">
        <f t="shared" si="0"/>
        <v>180</v>
      </c>
      <c r="F17" s="55">
        <v>180</v>
      </c>
      <c r="G17" s="56">
        <f t="shared" si="1"/>
        <v>204</v>
      </c>
      <c r="H17" s="57">
        <f t="shared" si="2"/>
        <v>113.33333333333333</v>
      </c>
    </row>
    <row r="18" spans="1:8">
      <c r="A18" s="58" t="s">
        <v>444</v>
      </c>
      <c r="B18" s="63">
        <v>1163</v>
      </c>
      <c r="C18" s="55">
        <v>508</v>
      </c>
      <c r="D18" s="55">
        <v>6</v>
      </c>
      <c r="E18" s="55">
        <f t="shared" si="0"/>
        <v>502</v>
      </c>
      <c r="F18" s="55">
        <v>502</v>
      </c>
      <c r="G18" s="56">
        <f t="shared" si="1"/>
        <v>661</v>
      </c>
      <c r="H18" s="57">
        <f t="shared" si="2"/>
        <v>131.67330677290835</v>
      </c>
    </row>
    <row r="19" spans="1:8">
      <c r="A19" s="58" t="s">
        <v>445</v>
      </c>
      <c r="B19" s="63">
        <v>2194</v>
      </c>
      <c r="C19" s="55">
        <v>1906</v>
      </c>
      <c r="D19" s="55">
        <v>343</v>
      </c>
      <c r="E19" s="55">
        <f t="shared" si="0"/>
        <v>1563</v>
      </c>
      <c r="F19" s="55">
        <v>1563</v>
      </c>
      <c r="G19" s="56">
        <f t="shared" si="1"/>
        <v>631</v>
      </c>
      <c r="H19" s="57">
        <f t="shared" si="2"/>
        <v>40.371081253998717</v>
      </c>
    </row>
    <row r="20" spans="1:8">
      <c r="A20" s="58" t="s">
        <v>446</v>
      </c>
      <c r="B20" s="63">
        <v>492</v>
      </c>
      <c r="C20" s="55">
        <v>385</v>
      </c>
      <c r="D20" s="55"/>
      <c r="E20" s="55">
        <f t="shared" si="0"/>
        <v>385</v>
      </c>
      <c r="F20" s="55">
        <v>385</v>
      </c>
      <c r="G20" s="56">
        <f t="shared" si="1"/>
        <v>107</v>
      </c>
      <c r="H20" s="57">
        <f t="shared" si="2"/>
        <v>27.79220779220779</v>
      </c>
    </row>
    <row r="21" spans="1:8">
      <c r="A21" s="58" t="s">
        <v>438</v>
      </c>
      <c r="B21" s="63">
        <v>158</v>
      </c>
      <c r="C21" s="55">
        <v>117</v>
      </c>
      <c r="D21" s="55"/>
      <c r="E21" s="55">
        <f t="shared" si="0"/>
        <v>117</v>
      </c>
      <c r="F21" s="55">
        <v>117</v>
      </c>
      <c r="G21" s="56">
        <f t="shared" si="1"/>
        <v>41</v>
      </c>
      <c r="H21" s="57">
        <f t="shared" si="2"/>
        <v>35.042735042735039</v>
      </c>
    </row>
    <row r="22" spans="1:8">
      <c r="A22" s="58" t="s">
        <v>439</v>
      </c>
      <c r="B22" s="63">
        <v>54</v>
      </c>
      <c r="C22" s="55">
        <v>10</v>
      </c>
      <c r="D22" s="55"/>
      <c r="E22" s="55">
        <f t="shared" si="0"/>
        <v>10</v>
      </c>
      <c r="F22" s="55">
        <v>10</v>
      </c>
      <c r="G22" s="56">
        <f t="shared" si="1"/>
        <v>44</v>
      </c>
      <c r="H22" s="57">
        <f t="shared" si="2"/>
        <v>440.00000000000006</v>
      </c>
    </row>
    <row r="23" spans="1:8">
      <c r="A23" s="58" t="s">
        <v>447</v>
      </c>
      <c r="B23" s="63">
        <v>217</v>
      </c>
      <c r="C23" s="55">
        <v>207</v>
      </c>
      <c r="D23" s="55"/>
      <c r="E23" s="55">
        <f t="shared" si="0"/>
        <v>207</v>
      </c>
      <c r="F23" s="55">
        <v>207</v>
      </c>
      <c r="G23" s="56">
        <f t="shared" si="1"/>
        <v>10</v>
      </c>
      <c r="H23" s="57">
        <f t="shared" si="2"/>
        <v>4.8309178743961354</v>
      </c>
    </row>
    <row r="24" spans="1:8">
      <c r="A24" s="58" t="s">
        <v>448</v>
      </c>
      <c r="B24" s="63">
        <v>63</v>
      </c>
      <c r="C24" s="55">
        <v>51</v>
      </c>
      <c r="D24" s="55"/>
      <c r="E24" s="55">
        <f t="shared" si="0"/>
        <v>51</v>
      </c>
      <c r="F24" s="55">
        <v>51</v>
      </c>
      <c r="G24" s="56">
        <f t="shared" si="1"/>
        <v>12</v>
      </c>
      <c r="H24" s="57"/>
    </row>
    <row r="25" spans="1:8">
      <c r="A25" s="58" t="s">
        <v>449</v>
      </c>
      <c r="B25" s="63">
        <v>270</v>
      </c>
      <c r="C25" s="55">
        <v>209</v>
      </c>
      <c r="D25" s="55"/>
      <c r="E25" s="55">
        <f t="shared" si="0"/>
        <v>209</v>
      </c>
      <c r="F25" s="55">
        <v>209</v>
      </c>
      <c r="G25" s="56">
        <f t="shared" si="1"/>
        <v>61</v>
      </c>
      <c r="H25" s="57">
        <f t="shared" si="2"/>
        <v>29.186602870813399</v>
      </c>
    </row>
    <row r="26" spans="1:8">
      <c r="A26" s="58" t="s">
        <v>438</v>
      </c>
      <c r="B26" s="63">
        <v>125</v>
      </c>
      <c r="C26" s="55">
        <v>97</v>
      </c>
      <c r="D26" s="55"/>
      <c r="E26" s="55">
        <f t="shared" si="0"/>
        <v>97</v>
      </c>
      <c r="F26" s="55">
        <v>97</v>
      </c>
      <c r="G26" s="56">
        <f t="shared" si="1"/>
        <v>28</v>
      </c>
      <c r="H26" s="57">
        <f t="shared" si="2"/>
        <v>28.865979381443296</v>
      </c>
    </row>
    <row r="27" spans="1:8" ht="13.5" customHeight="1">
      <c r="A27" s="59" t="s">
        <v>439</v>
      </c>
      <c r="B27" s="63">
        <v>1</v>
      </c>
      <c r="C27" s="55"/>
      <c r="D27" s="55"/>
      <c r="E27" s="55">
        <f t="shared" si="0"/>
        <v>0</v>
      </c>
      <c r="F27" s="55">
        <v>0</v>
      </c>
      <c r="G27" s="56">
        <f t="shared" si="1"/>
        <v>1</v>
      </c>
      <c r="H27" s="57" t="e">
        <f t="shared" si="2"/>
        <v>#DIV/0!</v>
      </c>
    </row>
    <row r="28" spans="1:8">
      <c r="A28" s="58" t="s">
        <v>450</v>
      </c>
      <c r="B28" s="63">
        <v>41</v>
      </c>
      <c r="C28" s="55">
        <v>56</v>
      </c>
      <c r="D28" s="55"/>
      <c r="E28" s="55">
        <f t="shared" si="0"/>
        <v>56</v>
      </c>
      <c r="F28" s="55">
        <v>56</v>
      </c>
      <c r="G28" s="56">
        <f t="shared" si="1"/>
        <v>-15</v>
      </c>
      <c r="H28" s="57">
        <f t="shared" si="2"/>
        <v>-26.785714285714285</v>
      </c>
    </row>
    <row r="29" spans="1:8">
      <c r="A29" s="58" t="s">
        <v>808</v>
      </c>
      <c r="B29" s="63">
        <v>48</v>
      </c>
      <c r="C29" s="55"/>
      <c r="D29" s="55"/>
      <c r="E29" s="55"/>
      <c r="F29" s="55"/>
      <c r="G29" s="56"/>
      <c r="H29" s="57"/>
    </row>
    <row r="30" spans="1:8">
      <c r="A30" s="58" t="s">
        <v>448</v>
      </c>
      <c r="B30" s="55">
        <v>55</v>
      </c>
      <c r="C30" s="55">
        <v>56</v>
      </c>
      <c r="D30" s="55"/>
      <c r="E30" s="55">
        <f t="shared" si="0"/>
        <v>56</v>
      </c>
      <c r="F30" s="55">
        <v>56</v>
      </c>
      <c r="G30" s="56">
        <f t="shared" si="1"/>
        <v>-1</v>
      </c>
      <c r="H30" s="57"/>
    </row>
    <row r="31" spans="1:8">
      <c r="A31" s="58" t="s">
        <v>451</v>
      </c>
      <c r="B31" s="63">
        <v>1798</v>
      </c>
      <c r="C31" s="55">
        <v>1801</v>
      </c>
      <c r="D31" s="55">
        <v>625</v>
      </c>
      <c r="E31" s="55">
        <f t="shared" si="0"/>
        <v>1176</v>
      </c>
      <c r="F31" s="55">
        <v>1176</v>
      </c>
      <c r="G31" s="56">
        <f t="shared" si="1"/>
        <v>622</v>
      </c>
      <c r="H31" s="57">
        <f t="shared" si="2"/>
        <v>52.89115646258503</v>
      </c>
    </row>
    <row r="32" spans="1:8">
      <c r="A32" s="58" t="s">
        <v>438</v>
      </c>
      <c r="B32" s="63">
        <v>429</v>
      </c>
      <c r="C32" s="55">
        <v>287</v>
      </c>
      <c r="D32" s="55"/>
      <c r="E32" s="55">
        <f t="shared" si="0"/>
        <v>287</v>
      </c>
      <c r="F32" s="55">
        <v>287</v>
      </c>
      <c r="G32" s="56">
        <f t="shared" si="1"/>
        <v>142</v>
      </c>
      <c r="H32" s="57">
        <f t="shared" si="2"/>
        <v>49.477351916376307</v>
      </c>
    </row>
    <row r="33" spans="1:8">
      <c r="A33" s="58" t="s">
        <v>439</v>
      </c>
      <c r="B33" s="63">
        <v>539</v>
      </c>
      <c r="C33" s="55">
        <v>168</v>
      </c>
      <c r="D33" s="55"/>
      <c r="E33" s="55">
        <f t="shared" si="0"/>
        <v>168</v>
      </c>
      <c r="F33" s="55">
        <v>168</v>
      </c>
      <c r="G33" s="56">
        <f t="shared" si="1"/>
        <v>371</v>
      </c>
      <c r="H33" s="57">
        <f t="shared" si="2"/>
        <v>220.83333333333334</v>
      </c>
    </row>
    <row r="34" spans="1:8">
      <c r="A34" s="58" t="s">
        <v>448</v>
      </c>
      <c r="B34" s="63">
        <v>557</v>
      </c>
      <c r="C34" s="55">
        <v>507</v>
      </c>
      <c r="D34" s="55"/>
      <c r="E34" s="55">
        <f t="shared" si="0"/>
        <v>507</v>
      </c>
      <c r="F34" s="55">
        <v>507</v>
      </c>
      <c r="G34" s="56">
        <f t="shared" si="1"/>
        <v>50</v>
      </c>
      <c r="H34" s="57"/>
    </row>
    <row r="35" spans="1:8">
      <c r="A35" s="58" t="s">
        <v>452</v>
      </c>
      <c r="B35" s="63">
        <v>273</v>
      </c>
      <c r="C35" s="55">
        <v>839</v>
      </c>
      <c r="D35" s="55">
        <v>625</v>
      </c>
      <c r="E35" s="55">
        <f t="shared" si="0"/>
        <v>214</v>
      </c>
      <c r="F35" s="55">
        <v>214</v>
      </c>
      <c r="G35" s="56">
        <f t="shared" si="1"/>
        <v>59</v>
      </c>
      <c r="H35" s="57">
        <f t="shared" si="2"/>
        <v>27.570093457943923</v>
      </c>
    </row>
    <row r="36" spans="1:8">
      <c r="A36" s="58" t="s">
        <v>453</v>
      </c>
      <c r="B36" s="63">
        <v>2510</v>
      </c>
      <c r="C36" s="55">
        <v>2192</v>
      </c>
      <c r="D36" s="55"/>
      <c r="E36" s="55">
        <f t="shared" si="0"/>
        <v>2192</v>
      </c>
      <c r="F36" s="55">
        <v>2192</v>
      </c>
      <c r="G36" s="56">
        <f t="shared" si="1"/>
        <v>318</v>
      </c>
      <c r="H36" s="57">
        <f t="shared" si="2"/>
        <v>14.507299270072993</v>
      </c>
    </row>
    <row r="37" spans="1:8">
      <c r="A37" s="58" t="s">
        <v>454</v>
      </c>
      <c r="B37" s="63">
        <v>148</v>
      </c>
      <c r="C37" s="55">
        <v>67</v>
      </c>
      <c r="D37" s="55"/>
      <c r="E37" s="55">
        <f t="shared" si="0"/>
        <v>67</v>
      </c>
      <c r="F37" s="55">
        <v>67</v>
      </c>
      <c r="G37" s="56">
        <f t="shared" si="1"/>
        <v>81</v>
      </c>
      <c r="H37" s="57"/>
    </row>
    <row r="38" spans="1:8">
      <c r="A38" s="58" t="s">
        <v>455</v>
      </c>
      <c r="B38" s="63">
        <v>2362</v>
      </c>
      <c r="C38" s="55">
        <v>2125</v>
      </c>
      <c r="D38" s="55"/>
      <c r="E38" s="55">
        <f t="shared" si="0"/>
        <v>2125</v>
      </c>
      <c r="F38" s="55">
        <v>2125</v>
      </c>
      <c r="G38" s="56">
        <f t="shared" si="1"/>
        <v>237</v>
      </c>
      <c r="H38" s="57">
        <f t="shared" si="2"/>
        <v>11.152941176470588</v>
      </c>
    </row>
    <row r="39" spans="1:8">
      <c r="A39" s="58" t="s">
        <v>456</v>
      </c>
      <c r="B39" s="63">
        <v>320</v>
      </c>
      <c r="C39" s="55">
        <v>284</v>
      </c>
      <c r="D39" s="55"/>
      <c r="E39" s="55">
        <f t="shared" si="0"/>
        <v>284</v>
      </c>
      <c r="F39" s="55">
        <v>284</v>
      </c>
      <c r="G39" s="56">
        <f t="shared" si="1"/>
        <v>36</v>
      </c>
      <c r="H39" s="57">
        <f t="shared" si="2"/>
        <v>12.676056338028168</v>
      </c>
    </row>
    <row r="40" spans="1:8">
      <c r="A40" s="58" t="s">
        <v>438</v>
      </c>
      <c r="B40" s="63">
        <v>139</v>
      </c>
      <c r="C40" s="55">
        <v>126</v>
      </c>
      <c r="D40" s="55"/>
      <c r="E40" s="55">
        <f t="shared" si="0"/>
        <v>126</v>
      </c>
      <c r="F40" s="55">
        <v>126</v>
      </c>
      <c r="G40" s="56">
        <f t="shared" si="1"/>
        <v>13</v>
      </c>
      <c r="H40" s="57">
        <f t="shared" si="2"/>
        <v>10.317460317460316</v>
      </c>
    </row>
    <row r="41" spans="1:8">
      <c r="A41" s="58" t="s">
        <v>439</v>
      </c>
      <c r="B41" s="63">
        <v>0</v>
      </c>
      <c r="C41" s="55">
        <v>32</v>
      </c>
      <c r="D41" s="55"/>
      <c r="E41" s="55">
        <f t="shared" si="0"/>
        <v>32</v>
      </c>
      <c r="F41" s="55">
        <v>32</v>
      </c>
      <c r="G41" s="56">
        <f t="shared" si="1"/>
        <v>-32</v>
      </c>
      <c r="H41" s="57">
        <f t="shared" si="2"/>
        <v>-100</v>
      </c>
    </row>
    <row r="42" spans="1:8">
      <c r="A42" s="59" t="s">
        <v>448</v>
      </c>
      <c r="B42" s="63">
        <v>133</v>
      </c>
      <c r="C42" s="55">
        <v>97</v>
      </c>
      <c r="D42" s="55"/>
      <c r="E42" s="55">
        <f t="shared" si="0"/>
        <v>97</v>
      </c>
      <c r="F42" s="55">
        <v>97</v>
      </c>
      <c r="G42" s="56">
        <f t="shared" si="1"/>
        <v>36</v>
      </c>
      <c r="H42" s="57">
        <f t="shared" si="2"/>
        <v>37.113402061855673</v>
      </c>
    </row>
    <row r="43" spans="1:8">
      <c r="A43" s="58" t="s">
        <v>457</v>
      </c>
      <c r="B43" s="63">
        <v>48</v>
      </c>
      <c r="C43" s="55">
        <v>29</v>
      </c>
      <c r="D43" s="55"/>
      <c r="E43" s="55">
        <f t="shared" si="0"/>
        <v>29</v>
      </c>
      <c r="F43" s="55">
        <v>29</v>
      </c>
      <c r="G43" s="56">
        <f t="shared" si="1"/>
        <v>19</v>
      </c>
      <c r="H43" s="57">
        <f t="shared" si="2"/>
        <v>65.517241379310349</v>
      </c>
    </row>
    <row r="44" spans="1:8">
      <c r="A44" s="58" t="s">
        <v>458</v>
      </c>
      <c r="B44" s="63">
        <v>79</v>
      </c>
      <c r="C44" s="55">
        <v>142</v>
      </c>
      <c r="D44" s="55"/>
      <c r="E44" s="55">
        <f t="shared" si="0"/>
        <v>142</v>
      </c>
      <c r="F44" s="55">
        <v>142</v>
      </c>
      <c r="G44" s="56">
        <f t="shared" si="1"/>
        <v>-63</v>
      </c>
      <c r="H44" s="57">
        <f t="shared" si="2"/>
        <v>-44.366197183098592</v>
      </c>
    </row>
    <row r="45" spans="1:8">
      <c r="A45" s="58" t="s">
        <v>438</v>
      </c>
      <c r="B45" s="63">
        <v>61</v>
      </c>
      <c r="C45" s="55">
        <v>49</v>
      </c>
      <c r="D45" s="55"/>
      <c r="E45" s="55">
        <f t="shared" si="0"/>
        <v>49</v>
      </c>
      <c r="F45" s="55">
        <v>49</v>
      </c>
      <c r="G45" s="56">
        <f t="shared" si="1"/>
        <v>12</v>
      </c>
      <c r="H45" s="57">
        <f t="shared" si="2"/>
        <v>24.489795918367346</v>
      </c>
    </row>
    <row r="46" spans="1:8">
      <c r="A46" s="58" t="s">
        <v>459</v>
      </c>
      <c r="B46" s="63">
        <v>7</v>
      </c>
      <c r="C46" s="55">
        <v>9</v>
      </c>
      <c r="D46" s="55"/>
      <c r="E46" s="55">
        <f t="shared" si="0"/>
        <v>9</v>
      </c>
      <c r="F46" s="55">
        <v>9</v>
      </c>
      <c r="G46" s="56">
        <f t="shared" si="1"/>
        <v>-2</v>
      </c>
      <c r="H46" s="57"/>
    </row>
    <row r="47" spans="1:8">
      <c r="A47" s="58" t="s">
        <v>460</v>
      </c>
      <c r="B47" s="63">
        <v>0</v>
      </c>
      <c r="C47" s="55">
        <v>73</v>
      </c>
      <c r="D47" s="55"/>
      <c r="E47" s="55">
        <f t="shared" si="0"/>
        <v>73</v>
      </c>
      <c r="F47" s="55">
        <v>73</v>
      </c>
      <c r="G47" s="56">
        <f t="shared" si="1"/>
        <v>-73</v>
      </c>
      <c r="H47" s="57">
        <f t="shared" si="2"/>
        <v>-100</v>
      </c>
    </row>
    <row r="48" spans="1:8">
      <c r="A48" s="58" t="s">
        <v>448</v>
      </c>
      <c r="B48" s="63">
        <v>11</v>
      </c>
      <c r="C48" s="55">
        <v>11</v>
      </c>
      <c r="D48" s="55"/>
      <c r="E48" s="55">
        <f t="shared" si="0"/>
        <v>11</v>
      </c>
      <c r="F48" s="55">
        <v>11</v>
      </c>
      <c r="G48" s="56">
        <f t="shared" si="1"/>
        <v>0</v>
      </c>
      <c r="H48" s="57"/>
    </row>
    <row r="49" spans="1:8">
      <c r="A49" s="58" t="s">
        <v>461</v>
      </c>
      <c r="B49" s="63">
        <v>778</v>
      </c>
      <c r="C49" s="55">
        <v>435</v>
      </c>
      <c r="D49" s="55">
        <v>130</v>
      </c>
      <c r="E49" s="55">
        <f t="shared" si="0"/>
        <v>305</v>
      </c>
      <c r="F49" s="55">
        <v>305</v>
      </c>
      <c r="G49" s="56">
        <f t="shared" si="1"/>
        <v>473</v>
      </c>
      <c r="H49" s="57">
        <f t="shared" si="2"/>
        <v>155.08196721311475</v>
      </c>
    </row>
    <row r="50" spans="1:8">
      <c r="A50" s="58" t="s">
        <v>438</v>
      </c>
      <c r="B50" s="63">
        <v>590</v>
      </c>
      <c r="C50" s="55">
        <v>284</v>
      </c>
      <c r="D50" s="55"/>
      <c r="E50" s="55">
        <f t="shared" si="0"/>
        <v>284</v>
      </c>
      <c r="F50" s="55">
        <v>284</v>
      </c>
      <c r="G50" s="56">
        <f t="shared" si="1"/>
        <v>306</v>
      </c>
      <c r="H50" s="57">
        <f t="shared" si="2"/>
        <v>107.74647887323943</v>
      </c>
    </row>
    <row r="51" spans="1:8">
      <c r="A51" s="58" t="s">
        <v>439</v>
      </c>
      <c r="B51" s="63">
        <v>64</v>
      </c>
      <c r="C51" s="55"/>
      <c r="D51" s="55"/>
      <c r="E51" s="55">
        <f t="shared" si="0"/>
        <v>0</v>
      </c>
      <c r="F51" s="55">
        <v>0</v>
      </c>
      <c r="G51" s="56">
        <f t="shared" si="1"/>
        <v>64</v>
      </c>
      <c r="H51" s="57" t="e">
        <f t="shared" si="2"/>
        <v>#DIV/0!</v>
      </c>
    </row>
    <row r="52" spans="1:8">
      <c r="A52" s="58" t="s">
        <v>462</v>
      </c>
      <c r="B52" s="63">
        <v>124</v>
      </c>
      <c r="C52" s="55">
        <v>151</v>
      </c>
      <c r="D52" s="55">
        <v>130</v>
      </c>
      <c r="E52" s="55">
        <f t="shared" si="0"/>
        <v>21</v>
      </c>
      <c r="F52" s="55">
        <v>21</v>
      </c>
      <c r="G52" s="56">
        <f t="shared" si="1"/>
        <v>103</v>
      </c>
      <c r="H52" s="57"/>
    </row>
    <row r="53" spans="1:8">
      <c r="A53" s="58" t="s">
        <v>463</v>
      </c>
      <c r="B53" s="63">
        <v>297</v>
      </c>
      <c r="C53" s="55">
        <v>153</v>
      </c>
      <c r="D53" s="55"/>
      <c r="E53" s="55">
        <f t="shared" si="0"/>
        <v>153</v>
      </c>
      <c r="F53" s="55">
        <v>153</v>
      </c>
      <c r="G53" s="56">
        <f t="shared" si="1"/>
        <v>144</v>
      </c>
      <c r="H53" s="57">
        <f t="shared" si="2"/>
        <v>94.117647058823522</v>
      </c>
    </row>
    <row r="54" spans="1:8">
      <c r="A54" s="58" t="s">
        <v>438</v>
      </c>
      <c r="B54" s="63">
        <v>86</v>
      </c>
      <c r="C54" s="55">
        <v>100</v>
      </c>
      <c r="D54" s="55"/>
      <c r="E54" s="55">
        <f t="shared" si="0"/>
        <v>100</v>
      </c>
      <c r="F54" s="55">
        <v>100</v>
      </c>
      <c r="G54" s="56">
        <f t="shared" si="1"/>
        <v>-14</v>
      </c>
      <c r="H54" s="57">
        <f t="shared" si="2"/>
        <v>-14.000000000000002</v>
      </c>
    </row>
    <row r="55" spans="1:8">
      <c r="A55" s="58" t="s">
        <v>464</v>
      </c>
      <c r="B55" s="63">
        <v>154</v>
      </c>
      <c r="C55" s="55">
        <v>18</v>
      </c>
      <c r="D55" s="55"/>
      <c r="E55" s="55">
        <f t="shared" si="0"/>
        <v>18</v>
      </c>
      <c r="F55" s="55">
        <v>18</v>
      </c>
      <c r="G55" s="56">
        <f t="shared" si="1"/>
        <v>136</v>
      </c>
      <c r="H55" s="57"/>
    </row>
    <row r="56" spans="1:8">
      <c r="A56" s="58" t="s">
        <v>448</v>
      </c>
      <c r="B56" s="63">
        <v>57</v>
      </c>
      <c r="C56" s="55">
        <v>35</v>
      </c>
      <c r="D56" s="55"/>
      <c r="E56" s="55">
        <f t="shared" si="0"/>
        <v>35</v>
      </c>
      <c r="F56" s="55">
        <v>35</v>
      </c>
      <c r="G56" s="56">
        <f t="shared" si="1"/>
        <v>22</v>
      </c>
      <c r="H56" s="57"/>
    </row>
    <row r="57" spans="1:8">
      <c r="A57" s="58" t="s">
        <v>465</v>
      </c>
      <c r="B57" s="63">
        <v>0</v>
      </c>
      <c r="C57" s="55">
        <v>1233</v>
      </c>
      <c r="D57" s="55"/>
      <c r="E57" s="55">
        <f t="shared" si="0"/>
        <v>1233</v>
      </c>
      <c r="F57" s="55">
        <v>1233</v>
      </c>
      <c r="G57" s="56">
        <f t="shared" si="1"/>
        <v>-1233</v>
      </c>
      <c r="H57" s="57">
        <f t="shared" si="2"/>
        <v>-100</v>
      </c>
    </row>
    <row r="58" spans="1:8">
      <c r="A58" s="58" t="s">
        <v>438</v>
      </c>
      <c r="B58" s="63">
        <v>0</v>
      </c>
      <c r="C58" s="55">
        <v>848</v>
      </c>
      <c r="D58" s="55"/>
      <c r="E58" s="55">
        <f t="shared" si="0"/>
        <v>848</v>
      </c>
      <c r="F58" s="55">
        <v>848</v>
      </c>
      <c r="G58" s="56">
        <f t="shared" si="1"/>
        <v>-848</v>
      </c>
      <c r="H58" s="57">
        <f t="shared" si="2"/>
        <v>-100</v>
      </c>
    </row>
    <row r="59" spans="1:8">
      <c r="A59" s="58" t="s">
        <v>439</v>
      </c>
      <c r="B59" s="63">
        <v>0</v>
      </c>
      <c r="C59" s="55">
        <v>130</v>
      </c>
      <c r="D59" s="55"/>
      <c r="E59" s="55">
        <f t="shared" si="0"/>
        <v>130</v>
      </c>
      <c r="F59" s="55">
        <v>130</v>
      </c>
      <c r="G59" s="56">
        <f t="shared" si="1"/>
        <v>-130</v>
      </c>
      <c r="H59" s="57">
        <f t="shared" si="2"/>
        <v>-100</v>
      </c>
    </row>
    <row r="60" spans="1:8">
      <c r="A60" s="58" t="s">
        <v>448</v>
      </c>
      <c r="B60" s="63">
        <v>0</v>
      </c>
      <c r="C60" s="55">
        <v>255</v>
      </c>
      <c r="D60" s="55"/>
      <c r="E60" s="55">
        <f t="shared" si="0"/>
        <v>255</v>
      </c>
      <c r="F60" s="55">
        <v>255</v>
      </c>
      <c r="G60" s="56">
        <f t="shared" si="1"/>
        <v>-255</v>
      </c>
      <c r="H60" s="57"/>
    </row>
    <row r="61" spans="1:8">
      <c r="A61" s="58" t="s">
        <v>466</v>
      </c>
      <c r="B61" s="63">
        <v>61</v>
      </c>
      <c r="C61" s="55">
        <v>57</v>
      </c>
      <c r="D61" s="55">
        <v>12</v>
      </c>
      <c r="E61" s="55">
        <f t="shared" si="0"/>
        <v>45</v>
      </c>
      <c r="F61" s="55">
        <v>45</v>
      </c>
      <c r="G61" s="56">
        <f t="shared" si="1"/>
        <v>16</v>
      </c>
      <c r="H61" s="57">
        <f t="shared" si="2"/>
        <v>35.555555555555557</v>
      </c>
    </row>
    <row r="62" spans="1:8">
      <c r="A62" s="58" t="s">
        <v>438</v>
      </c>
      <c r="B62" s="63">
        <v>41</v>
      </c>
      <c r="C62" s="55">
        <v>36</v>
      </c>
      <c r="D62" s="55"/>
      <c r="E62" s="55">
        <f t="shared" si="0"/>
        <v>36</v>
      </c>
      <c r="F62" s="55">
        <v>36</v>
      </c>
      <c r="G62" s="56">
        <f t="shared" si="1"/>
        <v>5</v>
      </c>
      <c r="H62" s="57">
        <f t="shared" si="2"/>
        <v>13.888888888888889</v>
      </c>
    </row>
    <row r="63" spans="1:8">
      <c r="A63" s="58" t="s">
        <v>439</v>
      </c>
      <c r="B63" s="63">
        <v>10</v>
      </c>
      <c r="C63" s="55">
        <v>9</v>
      </c>
      <c r="D63" s="55"/>
      <c r="E63" s="55">
        <f t="shared" si="0"/>
        <v>9</v>
      </c>
      <c r="F63" s="55">
        <v>9</v>
      </c>
      <c r="G63" s="56">
        <f t="shared" si="1"/>
        <v>1</v>
      </c>
      <c r="H63" s="57">
        <f t="shared" si="2"/>
        <v>11.111111111111111</v>
      </c>
    </row>
    <row r="64" spans="1:8">
      <c r="A64" s="58" t="s">
        <v>467</v>
      </c>
      <c r="B64" s="63">
        <v>10</v>
      </c>
      <c r="C64" s="55">
        <v>12</v>
      </c>
      <c r="D64" s="55">
        <v>12</v>
      </c>
      <c r="E64" s="55">
        <f t="shared" si="0"/>
        <v>0</v>
      </c>
      <c r="F64" s="55">
        <v>0</v>
      </c>
      <c r="G64" s="56">
        <f t="shared" si="1"/>
        <v>10</v>
      </c>
      <c r="H64" s="57" t="e">
        <f t="shared" si="2"/>
        <v>#DIV/0!</v>
      </c>
    </row>
    <row r="65" spans="1:8">
      <c r="A65" s="59" t="s">
        <v>468</v>
      </c>
      <c r="B65" s="63">
        <v>0</v>
      </c>
      <c r="C65" s="55"/>
      <c r="D65" s="55"/>
      <c r="E65" s="55">
        <f t="shared" si="0"/>
        <v>0</v>
      </c>
      <c r="F65" s="55">
        <v>0</v>
      </c>
      <c r="G65" s="56">
        <f t="shared" si="1"/>
        <v>0</v>
      </c>
      <c r="H65" s="57" t="e">
        <f t="shared" si="2"/>
        <v>#DIV/0!</v>
      </c>
    </row>
    <row r="66" spans="1:8">
      <c r="A66" s="59" t="s">
        <v>469</v>
      </c>
      <c r="B66" s="63">
        <v>0</v>
      </c>
      <c r="C66" s="55"/>
      <c r="D66" s="55"/>
      <c r="E66" s="55">
        <f t="shared" si="0"/>
        <v>0</v>
      </c>
      <c r="F66" s="55">
        <v>0</v>
      </c>
      <c r="G66" s="56">
        <f t="shared" si="1"/>
        <v>0</v>
      </c>
      <c r="H66" s="57" t="e">
        <f t="shared" si="2"/>
        <v>#DIV/0!</v>
      </c>
    </row>
    <row r="67" spans="1:8">
      <c r="A67" s="58" t="s">
        <v>470</v>
      </c>
      <c r="B67" s="63">
        <v>208</v>
      </c>
      <c r="C67" s="55">
        <v>174</v>
      </c>
      <c r="D67" s="55"/>
      <c r="E67" s="55">
        <f t="shared" si="0"/>
        <v>174</v>
      </c>
      <c r="F67" s="55">
        <v>174</v>
      </c>
      <c r="G67" s="56">
        <f t="shared" si="1"/>
        <v>34</v>
      </c>
      <c r="H67" s="57">
        <f t="shared" si="2"/>
        <v>19.540229885057471</v>
      </c>
    </row>
    <row r="68" spans="1:8">
      <c r="A68" s="58" t="s">
        <v>471</v>
      </c>
      <c r="B68" s="63">
        <v>208</v>
      </c>
      <c r="C68" s="55">
        <v>174</v>
      </c>
      <c r="D68" s="55"/>
      <c r="E68" s="55">
        <f t="shared" si="0"/>
        <v>174</v>
      </c>
      <c r="F68" s="55">
        <v>174</v>
      </c>
      <c r="G68" s="56">
        <f t="shared" si="1"/>
        <v>34</v>
      </c>
      <c r="H68" s="57">
        <f t="shared" si="2"/>
        <v>19.540229885057471</v>
      </c>
    </row>
    <row r="69" spans="1:8">
      <c r="A69" s="58" t="s">
        <v>472</v>
      </c>
      <c r="B69" s="63">
        <v>323</v>
      </c>
      <c r="C69" s="55">
        <v>302</v>
      </c>
      <c r="D69" s="55"/>
      <c r="E69" s="55">
        <f t="shared" si="0"/>
        <v>302</v>
      </c>
      <c r="F69" s="55">
        <v>302</v>
      </c>
      <c r="G69" s="56">
        <f t="shared" si="1"/>
        <v>21</v>
      </c>
      <c r="H69" s="57">
        <f t="shared" si="2"/>
        <v>6.9536423841059598</v>
      </c>
    </row>
    <row r="70" spans="1:8">
      <c r="A70" s="58" t="s">
        <v>438</v>
      </c>
      <c r="B70" s="63">
        <v>212</v>
      </c>
      <c r="C70" s="55">
        <v>161</v>
      </c>
      <c r="D70" s="55"/>
      <c r="E70" s="55">
        <f t="shared" si="0"/>
        <v>161</v>
      </c>
      <c r="F70" s="55">
        <v>161</v>
      </c>
      <c r="G70" s="56">
        <f t="shared" si="1"/>
        <v>51</v>
      </c>
      <c r="H70" s="57">
        <f t="shared" si="2"/>
        <v>31.677018633540371</v>
      </c>
    </row>
    <row r="71" spans="1:8">
      <c r="A71" s="58" t="s">
        <v>439</v>
      </c>
      <c r="B71" s="63">
        <v>84</v>
      </c>
      <c r="C71" s="55">
        <v>84</v>
      </c>
      <c r="D71" s="55"/>
      <c r="E71" s="55">
        <f t="shared" ref="E71:E135" si="3">C71-D71</f>
        <v>84</v>
      </c>
      <c r="F71" s="55">
        <v>84</v>
      </c>
      <c r="G71" s="56">
        <f t="shared" ref="G71:G135" si="4">B71-F71</f>
        <v>0</v>
      </c>
      <c r="H71" s="57">
        <f t="shared" ref="H71:H135" si="5">G71/F71*100</f>
        <v>0</v>
      </c>
    </row>
    <row r="72" spans="1:8">
      <c r="A72" s="58" t="s">
        <v>448</v>
      </c>
      <c r="B72" s="63">
        <v>22</v>
      </c>
      <c r="C72" s="55">
        <v>20</v>
      </c>
      <c r="D72" s="55"/>
      <c r="E72" s="55">
        <f t="shared" si="3"/>
        <v>20</v>
      </c>
      <c r="F72" s="55">
        <v>20</v>
      </c>
      <c r="G72" s="56">
        <f t="shared" si="4"/>
        <v>2</v>
      </c>
      <c r="H72" s="57"/>
    </row>
    <row r="73" spans="1:8">
      <c r="A73" s="58" t="s">
        <v>473</v>
      </c>
      <c r="B73" s="63">
        <v>5</v>
      </c>
      <c r="C73" s="55">
        <v>37</v>
      </c>
      <c r="D73" s="55"/>
      <c r="E73" s="55">
        <f t="shared" si="3"/>
        <v>37</v>
      </c>
      <c r="F73" s="55">
        <v>37</v>
      </c>
      <c r="G73" s="56">
        <f t="shared" si="4"/>
        <v>-32</v>
      </c>
      <c r="H73" s="57">
        <f t="shared" si="5"/>
        <v>-86.486486486486484</v>
      </c>
    </row>
    <row r="74" spans="1:8">
      <c r="A74" s="58" t="s">
        <v>474</v>
      </c>
      <c r="B74" s="63">
        <v>741</v>
      </c>
      <c r="C74" s="55">
        <v>508</v>
      </c>
      <c r="D74" s="55"/>
      <c r="E74" s="55">
        <f t="shared" si="3"/>
        <v>508</v>
      </c>
      <c r="F74" s="55">
        <v>508</v>
      </c>
      <c r="G74" s="56">
        <f t="shared" si="4"/>
        <v>233</v>
      </c>
      <c r="H74" s="57">
        <f t="shared" si="5"/>
        <v>45.866141732283467</v>
      </c>
    </row>
    <row r="75" spans="1:8">
      <c r="A75" s="58" t="s">
        <v>438</v>
      </c>
      <c r="B75" s="63">
        <v>412</v>
      </c>
      <c r="C75" s="55">
        <v>279</v>
      </c>
      <c r="D75" s="55"/>
      <c r="E75" s="55">
        <f t="shared" si="3"/>
        <v>279</v>
      </c>
      <c r="F75" s="55">
        <v>279</v>
      </c>
      <c r="G75" s="56">
        <f t="shared" si="4"/>
        <v>133</v>
      </c>
      <c r="H75" s="57">
        <f t="shared" si="5"/>
        <v>47.670250896057347</v>
      </c>
    </row>
    <row r="76" spans="1:8">
      <c r="A76" s="58" t="s">
        <v>439</v>
      </c>
      <c r="B76" s="63">
        <v>284</v>
      </c>
      <c r="C76" s="55">
        <v>185</v>
      </c>
      <c r="D76" s="55"/>
      <c r="E76" s="55">
        <f t="shared" si="3"/>
        <v>185</v>
      </c>
      <c r="F76" s="55">
        <v>185</v>
      </c>
      <c r="G76" s="56">
        <f t="shared" si="4"/>
        <v>99</v>
      </c>
      <c r="H76" s="57">
        <f t="shared" si="5"/>
        <v>53.513513513513509</v>
      </c>
    </row>
    <row r="77" spans="1:8">
      <c r="A77" s="59" t="s">
        <v>448</v>
      </c>
      <c r="B77" s="63">
        <v>45</v>
      </c>
      <c r="C77" s="55">
        <v>44</v>
      </c>
      <c r="D77" s="55"/>
      <c r="E77" s="55">
        <f t="shared" si="3"/>
        <v>44</v>
      </c>
      <c r="F77" s="55">
        <v>44</v>
      </c>
      <c r="G77" s="56">
        <f t="shared" si="4"/>
        <v>1</v>
      </c>
      <c r="H77" s="57"/>
    </row>
    <row r="78" spans="1:8">
      <c r="A78" s="58" t="s">
        <v>475</v>
      </c>
      <c r="B78" s="63">
        <v>421</v>
      </c>
      <c r="C78" s="55">
        <v>904</v>
      </c>
      <c r="D78" s="55">
        <v>485</v>
      </c>
      <c r="E78" s="55">
        <f t="shared" si="3"/>
        <v>419</v>
      </c>
      <c r="F78" s="55">
        <v>419</v>
      </c>
      <c r="G78" s="56">
        <f t="shared" si="4"/>
        <v>2</v>
      </c>
      <c r="H78" s="57">
        <f t="shared" si="5"/>
        <v>0.47732696897374705</v>
      </c>
    </row>
    <row r="79" spans="1:8">
      <c r="A79" s="58" t="s">
        <v>438</v>
      </c>
      <c r="B79" s="63">
        <v>249</v>
      </c>
      <c r="C79" s="55">
        <v>223</v>
      </c>
      <c r="D79" s="55"/>
      <c r="E79" s="55">
        <f t="shared" si="3"/>
        <v>223</v>
      </c>
      <c r="F79" s="55">
        <v>223</v>
      </c>
      <c r="G79" s="56">
        <f t="shared" si="4"/>
        <v>26</v>
      </c>
      <c r="H79" s="57">
        <f t="shared" si="5"/>
        <v>11.659192825112108</v>
      </c>
    </row>
    <row r="80" spans="1:8">
      <c r="A80" s="58" t="s">
        <v>439</v>
      </c>
      <c r="B80" s="63">
        <v>75</v>
      </c>
      <c r="C80" s="55">
        <v>76</v>
      </c>
      <c r="D80" s="55"/>
      <c r="E80" s="55">
        <f t="shared" si="3"/>
        <v>76</v>
      </c>
      <c r="F80" s="55">
        <v>76</v>
      </c>
      <c r="G80" s="56">
        <f t="shared" si="4"/>
        <v>-1</v>
      </c>
      <c r="H80" s="57">
        <f t="shared" si="5"/>
        <v>-1.3157894736842104</v>
      </c>
    </row>
    <row r="81" spans="1:8">
      <c r="A81" s="58" t="s">
        <v>448</v>
      </c>
      <c r="B81" s="63">
        <v>65</v>
      </c>
      <c r="C81" s="55">
        <v>70</v>
      </c>
      <c r="D81" s="55"/>
      <c r="E81" s="55">
        <f t="shared" si="3"/>
        <v>70</v>
      </c>
      <c r="F81" s="55">
        <v>70</v>
      </c>
      <c r="G81" s="56">
        <f t="shared" si="4"/>
        <v>-5</v>
      </c>
      <c r="H81" s="57"/>
    </row>
    <row r="82" spans="1:8">
      <c r="A82" s="58" t="s">
        <v>476</v>
      </c>
      <c r="B82" s="63">
        <v>32</v>
      </c>
      <c r="C82" s="55">
        <v>535</v>
      </c>
      <c r="D82" s="55">
        <v>485</v>
      </c>
      <c r="E82" s="55">
        <f t="shared" si="3"/>
        <v>50</v>
      </c>
      <c r="F82" s="55">
        <v>50</v>
      </c>
      <c r="G82" s="56">
        <f t="shared" si="4"/>
        <v>-18</v>
      </c>
      <c r="H82" s="57">
        <f t="shared" si="5"/>
        <v>-36</v>
      </c>
    </row>
    <row r="83" spans="1:8">
      <c r="A83" s="58" t="s">
        <v>477</v>
      </c>
      <c r="B83" s="63">
        <v>526</v>
      </c>
      <c r="C83" s="55">
        <v>238</v>
      </c>
      <c r="D83" s="55"/>
      <c r="E83" s="55">
        <f t="shared" si="3"/>
        <v>238</v>
      </c>
      <c r="F83" s="55">
        <v>238</v>
      </c>
      <c r="G83" s="56">
        <f t="shared" si="4"/>
        <v>288</v>
      </c>
      <c r="H83" s="57">
        <f t="shared" si="5"/>
        <v>121.00840336134453</v>
      </c>
    </row>
    <row r="84" spans="1:8">
      <c r="A84" s="58" t="s">
        <v>438</v>
      </c>
      <c r="B84" s="63">
        <v>210</v>
      </c>
      <c r="C84" s="55">
        <v>185</v>
      </c>
      <c r="D84" s="55"/>
      <c r="E84" s="55">
        <f t="shared" si="3"/>
        <v>185</v>
      </c>
      <c r="F84" s="55">
        <v>185</v>
      </c>
      <c r="G84" s="56">
        <f t="shared" si="4"/>
        <v>25</v>
      </c>
      <c r="H84" s="57">
        <f t="shared" si="5"/>
        <v>13.513513513513514</v>
      </c>
    </row>
    <row r="85" spans="1:8">
      <c r="A85" s="58" t="s">
        <v>439</v>
      </c>
      <c r="B85" s="63">
        <v>300</v>
      </c>
      <c r="C85" s="55">
        <v>53</v>
      </c>
      <c r="D85" s="55"/>
      <c r="E85" s="55">
        <f t="shared" si="3"/>
        <v>53</v>
      </c>
      <c r="F85" s="55">
        <v>53</v>
      </c>
      <c r="G85" s="56">
        <f t="shared" si="4"/>
        <v>247</v>
      </c>
      <c r="H85" s="57">
        <f t="shared" si="5"/>
        <v>466.03773584905656</v>
      </c>
    </row>
    <row r="86" spans="1:8" ht="15.75" customHeight="1">
      <c r="A86" s="59" t="s">
        <v>809</v>
      </c>
      <c r="B86" s="55">
        <v>16</v>
      </c>
      <c r="C86" s="55"/>
      <c r="D86" s="55"/>
      <c r="E86" s="55">
        <f t="shared" si="3"/>
        <v>0</v>
      </c>
      <c r="F86" s="55">
        <v>0</v>
      </c>
      <c r="G86" s="56">
        <f t="shared" si="4"/>
        <v>16</v>
      </c>
      <c r="H86" s="57" t="e">
        <f t="shared" si="5"/>
        <v>#DIV/0!</v>
      </c>
    </row>
    <row r="87" spans="1:8">
      <c r="A87" s="58" t="s">
        <v>478</v>
      </c>
      <c r="B87" s="55">
        <v>101</v>
      </c>
      <c r="C87" s="55">
        <v>75</v>
      </c>
      <c r="D87" s="55"/>
      <c r="E87" s="55">
        <f t="shared" si="3"/>
        <v>75</v>
      </c>
      <c r="F87" s="55">
        <v>75</v>
      </c>
      <c r="G87" s="56">
        <f t="shared" si="4"/>
        <v>26</v>
      </c>
      <c r="H87" s="57">
        <f t="shared" si="5"/>
        <v>34.666666666666671</v>
      </c>
    </row>
    <row r="88" spans="1:8">
      <c r="A88" s="58" t="s">
        <v>438</v>
      </c>
      <c r="B88" s="55">
        <v>65</v>
      </c>
      <c r="C88" s="55">
        <v>57</v>
      </c>
      <c r="D88" s="55"/>
      <c r="E88" s="55">
        <f t="shared" si="3"/>
        <v>57</v>
      </c>
      <c r="F88" s="55">
        <v>57</v>
      </c>
      <c r="G88" s="56">
        <f t="shared" si="4"/>
        <v>8</v>
      </c>
      <c r="H88" s="57">
        <f t="shared" si="5"/>
        <v>14.035087719298245</v>
      </c>
    </row>
    <row r="89" spans="1:8">
      <c r="A89" s="58" t="s">
        <v>439</v>
      </c>
      <c r="B89" s="55">
        <v>36</v>
      </c>
      <c r="C89" s="55">
        <v>18</v>
      </c>
      <c r="D89" s="55"/>
      <c r="E89" s="55">
        <f t="shared" si="3"/>
        <v>18</v>
      </c>
      <c r="F89" s="55">
        <v>18</v>
      </c>
      <c r="G89" s="56">
        <f t="shared" si="4"/>
        <v>18</v>
      </c>
      <c r="H89" s="57">
        <f t="shared" si="5"/>
        <v>100</v>
      </c>
    </row>
    <row r="90" spans="1:8">
      <c r="A90" s="58" t="s">
        <v>479</v>
      </c>
      <c r="B90" s="55">
        <v>520</v>
      </c>
      <c r="C90" s="55">
        <v>431</v>
      </c>
      <c r="D90" s="55"/>
      <c r="E90" s="55">
        <f t="shared" si="3"/>
        <v>431</v>
      </c>
      <c r="F90" s="55">
        <v>431</v>
      </c>
      <c r="G90" s="56">
        <f t="shared" si="4"/>
        <v>89</v>
      </c>
      <c r="H90" s="57">
        <f t="shared" si="5"/>
        <v>20.649651972157773</v>
      </c>
    </row>
    <row r="91" spans="1:8">
      <c r="A91" s="58" t="s">
        <v>438</v>
      </c>
      <c r="B91" s="55">
        <v>313</v>
      </c>
      <c r="C91" s="55">
        <v>277</v>
      </c>
      <c r="D91" s="55"/>
      <c r="E91" s="55">
        <f t="shared" si="3"/>
        <v>277</v>
      </c>
      <c r="F91" s="55">
        <v>277</v>
      </c>
      <c r="G91" s="56">
        <f t="shared" si="4"/>
        <v>36</v>
      </c>
      <c r="H91" s="57">
        <f t="shared" si="5"/>
        <v>12.996389891696749</v>
      </c>
    </row>
    <row r="92" spans="1:8">
      <c r="A92" s="58" t="s">
        <v>439</v>
      </c>
      <c r="B92" s="55">
        <v>107</v>
      </c>
      <c r="C92" s="55">
        <v>72</v>
      </c>
      <c r="D92" s="55"/>
      <c r="E92" s="55">
        <f t="shared" si="3"/>
        <v>72</v>
      </c>
      <c r="F92" s="55">
        <v>72</v>
      </c>
      <c r="G92" s="56">
        <f t="shared" si="4"/>
        <v>35</v>
      </c>
      <c r="H92" s="57">
        <f t="shared" si="5"/>
        <v>48.611111111111107</v>
      </c>
    </row>
    <row r="93" spans="1:8">
      <c r="A93" s="58" t="s">
        <v>448</v>
      </c>
      <c r="B93" s="55"/>
      <c r="C93" s="55">
        <v>82</v>
      </c>
      <c r="D93" s="55"/>
      <c r="E93" s="55">
        <f t="shared" si="3"/>
        <v>82</v>
      </c>
      <c r="F93" s="55">
        <v>82</v>
      </c>
      <c r="G93" s="56">
        <f t="shared" si="4"/>
        <v>-82</v>
      </c>
      <c r="H93" s="57"/>
    </row>
    <row r="94" spans="1:8">
      <c r="A94" s="58" t="s">
        <v>810</v>
      </c>
      <c r="B94" s="55">
        <v>100</v>
      </c>
      <c r="C94" s="55"/>
      <c r="D94" s="55"/>
      <c r="E94" s="55"/>
      <c r="F94" s="55"/>
      <c r="G94" s="56"/>
      <c r="H94" s="57"/>
    </row>
    <row r="95" spans="1:8">
      <c r="A95" s="58" t="s">
        <v>811</v>
      </c>
      <c r="B95" s="63">
        <v>1713</v>
      </c>
      <c r="C95" s="55"/>
      <c r="D95" s="55"/>
      <c r="E95" s="55"/>
      <c r="F95" s="55"/>
      <c r="G95" s="56"/>
      <c r="H95" s="57"/>
    </row>
    <row r="96" spans="1:8">
      <c r="A96" s="58" t="s">
        <v>812</v>
      </c>
      <c r="B96" s="63">
        <v>991</v>
      </c>
      <c r="C96" s="55"/>
      <c r="D96" s="55"/>
      <c r="E96" s="55"/>
      <c r="F96" s="55"/>
      <c r="G96" s="56"/>
      <c r="H96" s="57"/>
    </row>
    <row r="97" spans="1:8">
      <c r="A97" s="58" t="s">
        <v>813</v>
      </c>
      <c r="B97" s="63">
        <v>200</v>
      </c>
      <c r="C97" s="55"/>
      <c r="D97" s="55"/>
      <c r="E97" s="55"/>
      <c r="F97" s="55"/>
      <c r="G97" s="56"/>
      <c r="H97" s="57"/>
    </row>
    <row r="98" spans="1:8">
      <c r="A98" s="58" t="s">
        <v>814</v>
      </c>
      <c r="B98" s="63">
        <v>522</v>
      </c>
      <c r="C98" s="55"/>
      <c r="D98" s="55"/>
      <c r="E98" s="55"/>
      <c r="F98" s="55"/>
      <c r="G98" s="56"/>
      <c r="H98" s="57"/>
    </row>
    <row r="99" spans="1:8">
      <c r="A99" s="58" t="s">
        <v>480</v>
      </c>
      <c r="B99" s="55">
        <v>4</v>
      </c>
      <c r="C99" s="55">
        <v>4</v>
      </c>
      <c r="D99" s="55"/>
      <c r="E99" s="55">
        <f t="shared" si="3"/>
        <v>4</v>
      </c>
      <c r="F99" s="55">
        <v>4</v>
      </c>
      <c r="G99" s="56">
        <f t="shared" si="4"/>
        <v>0</v>
      </c>
      <c r="H99" s="57">
        <f t="shared" si="5"/>
        <v>0</v>
      </c>
    </row>
    <row r="100" spans="1:8">
      <c r="A100" s="58" t="s">
        <v>481</v>
      </c>
      <c r="B100" s="55">
        <v>4</v>
      </c>
      <c r="C100" s="55">
        <v>4</v>
      </c>
      <c r="D100" s="55"/>
      <c r="E100" s="55">
        <f t="shared" si="3"/>
        <v>4</v>
      </c>
      <c r="F100" s="55">
        <v>4</v>
      </c>
      <c r="G100" s="56">
        <f t="shared" si="4"/>
        <v>0</v>
      </c>
      <c r="H100" s="57">
        <f t="shared" si="5"/>
        <v>0</v>
      </c>
    </row>
    <row r="101" spans="1:8">
      <c r="A101" s="58" t="s">
        <v>482</v>
      </c>
      <c r="B101" s="55">
        <f>B102+B109+B112+B116</f>
        <v>13939</v>
      </c>
      <c r="C101" s="55">
        <f>C102+C109+C112+C116</f>
        <v>8905</v>
      </c>
      <c r="D101" s="55">
        <f>D102+D109+D112+D116</f>
        <v>35</v>
      </c>
      <c r="E101" s="55">
        <f t="shared" si="3"/>
        <v>8870</v>
      </c>
      <c r="F101" s="55">
        <v>8870</v>
      </c>
      <c r="G101" s="56">
        <f t="shared" si="4"/>
        <v>5069</v>
      </c>
      <c r="H101" s="57">
        <f t="shared" si="5"/>
        <v>57.147688838782415</v>
      </c>
    </row>
    <row r="102" spans="1:8">
      <c r="A102" s="58" t="s">
        <v>483</v>
      </c>
      <c r="B102" s="63">
        <v>12003</v>
      </c>
      <c r="C102" s="55">
        <v>7805</v>
      </c>
      <c r="D102" s="55"/>
      <c r="E102" s="55">
        <f t="shared" si="3"/>
        <v>7805</v>
      </c>
      <c r="F102" s="55">
        <v>7805</v>
      </c>
      <c r="G102" s="56">
        <f t="shared" si="4"/>
        <v>4198</v>
      </c>
      <c r="H102" s="57">
        <f t="shared" si="5"/>
        <v>53.786034593209486</v>
      </c>
    </row>
    <row r="103" spans="1:8">
      <c r="A103" s="58" t="s">
        <v>438</v>
      </c>
      <c r="B103" s="63">
        <v>9155</v>
      </c>
      <c r="C103" s="55">
        <v>5519</v>
      </c>
      <c r="D103" s="55"/>
      <c r="E103" s="55">
        <f t="shared" si="3"/>
        <v>5519</v>
      </c>
      <c r="F103" s="55">
        <v>5519</v>
      </c>
      <c r="G103" s="56">
        <f t="shared" si="4"/>
        <v>3636</v>
      </c>
      <c r="H103" s="57">
        <f t="shared" si="5"/>
        <v>65.881500271788369</v>
      </c>
    </row>
    <row r="104" spans="1:8">
      <c r="A104" s="59" t="s">
        <v>439</v>
      </c>
      <c r="B104" s="63">
        <v>692</v>
      </c>
      <c r="C104" s="55">
        <v>446</v>
      </c>
      <c r="D104" s="55"/>
      <c r="E104" s="55">
        <f t="shared" si="3"/>
        <v>446</v>
      </c>
      <c r="F104" s="55">
        <v>446</v>
      </c>
      <c r="G104" s="56">
        <f t="shared" si="4"/>
        <v>246</v>
      </c>
      <c r="H104" s="57"/>
    </row>
    <row r="105" spans="1:8">
      <c r="A105" s="58" t="s">
        <v>484</v>
      </c>
      <c r="B105" s="63">
        <v>0</v>
      </c>
      <c r="C105" s="55">
        <v>438</v>
      </c>
      <c r="D105" s="55"/>
      <c r="E105" s="55">
        <f t="shared" si="3"/>
        <v>438</v>
      </c>
      <c r="F105" s="55">
        <v>438</v>
      </c>
      <c r="G105" s="56">
        <f t="shared" si="4"/>
        <v>-438</v>
      </c>
      <c r="H105" s="57">
        <f t="shared" si="5"/>
        <v>-100</v>
      </c>
    </row>
    <row r="106" spans="1:8">
      <c r="A106" s="58" t="s">
        <v>485</v>
      </c>
      <c r="B106" s="63">
        <v>0</v>
      </c>
      <c r="C106" s="55">
        <v>132</v>
      </c>
      <c r="D106" s="55"/>
      <c r="E106" s="55">
        <f t="shared" si="3"/>
        <v>132</v>
      </c>
      <c r="F106" s="55">
        <v>132</v>
      </c>
      <c r="G106" s="56">
        <f t="shared" si="4"/>
        <v>-132</v>
      </c>
      <c r="H106" s="57">
        <f t="shared" si="5"/>
        <v>-100</v>
      </c>
    </row>
    <row r="107" spans="1:8">
      <c r="A107" s="58" t="s">
        <v>448</v>
      </c>
      <c r="B107" s="63">
        <v>303</v>
      </c>
      <c r="C107" s="55">
        <v>259</v>
      </c>
      <c r="D107" s="55"/>
      <c r="E107" s="55">
        <f t="shared" si="3"/>
        <v>259</v>
      </c>
      <c r="F107" s="55">
        <v>259</v>
      </c>
      <c r="G107" s="56">
        <f t="shared" si="4"/>
        <v>44</v>
      </c>
      <c r="H107" s="57"/>
    </row>
    <row r="108" spans="1:8">
      <c r="A108" s="58" t="s">
        <v>486</v>
      </c>
      <c r="B108" s="63">
        <v>1853</v>
      </c>
      <c r="C108" s="55">
        <v>1011</v>
      </c>
      <c r="D108" s="55"/>
      <c r="E108" s="55">
        <f t="shared" si="3"/>
        <v>1011</v>
      </c>
      <c r="F108" s="55">
        <v>1011</v>
      </c>
      <c r="G108" s="56">
        <f t="shared" si="4"/>
        <v>842</v>
      </c>
      <c r="H108" s="57">
        <f t="shared" si="5"/>
        <v>83.283877349159255</v>
      </c>
    </row>
    <row r="109" spans="1:8">
      <c r="A109" s="58" t="s">
        <v>487</v>
      </c>
      <c r="B109" s="63">
        <v>44</v>
      </c>
      <c r="C109" s="55">
        <v>109</v>
      </c>
      <c r="D109" s="55"/>
      <c r="E109" s="55">
        <f t="shared" si="3"/>
        <v>109</v>
      </c>
      <c r="F109" s="55">
        <v>109</v>
      </c>
      <c r="G109" s="56">
        <f t="shared" si="4"/>
        <v>-65</v>
      </c>
      <c r="H109" s="57">
        <f t="shared" si="5"/>
        <v>-59.633027522935777</v>
      </c>
    </row>
    <row r="110" spans="1:8">
      <c r="A110" s="58" t="s">
        <v>438</v>
      </c>
      <c r="B110" s="63">
        <v>44</v>
      </c>
      <c r="C110" s="55">
        <v>109</v>
      </c>
      <c r="D110" s="55"/>
      <c r="E110" s="55">
        <f t="shared" si="3"/>
        <v>109</v>
      </c>
      <c r="F110" s="55">
        <v>109</v>
      </c>
      <c r="G110" s="56">
        <f t="shared" si="4"/>
        <v>-65</v>
      </c>
      <c r="H110" s="57">
        <f t="shared" si="5"/>
        <v>-59.633027522935777</v>
      </c>
    </row>
    <row r="111" spans="1:8">
      <c r="A111" s="58" t="s">
        <v>488</v>
      </c>
      <c r="B111" s="63"/>
      <c r="C111" s="55"/>
      <c r="D111" s="55"/>
      <c r="E111" s="55">
        <f t="shared" si="3"/>
        <v>0</v>
      </c>
      <c r="F111" s="55">
        <v>0</v>
      </c>
      <c r="G111" s="56">
        <f t="shared" si="4"/>
        <v>0</v>
      </c>
      <c r="H111" s="57" t="e">
        <f t="shared" si="5"/>
        <v>#DIV/0!</v>
      </c>
    </row>
    <row r="112" spans="1:8">
      <c r="A112" s="58" t="s">
        <v>489</v>
      </c>
      <c r="B112" s="63">
        <v>61</v>
      </c>
      <c r="C112" s="55">
        <v>309</v>
      </c>
      <c r="D112" s="55"/>
      <c r="E112" s="55">
        <f t="shared" si="3"/>
        <v>309</v>
      </c>
      <c r="F112" s="55">
        <v>309</v>
      </c>
      <c r="G112" s="56">
        <f t="shared" si="4"/>
        <v>-248</v>
      </c>
      <c r="H112" s="57">
        <f t="shared" si="5"/>
        <v>-80.258899676375407</v>
      </c>
    </row>
    <row r="113" spans="1:8">
      <c r="A113" s="58" t="s">
        <v>438</v>
      </c>
      <c r="B113" s="63">
        <v>61</v>
      </c>
      <c r="C113" s="55">
        <v>309</v>
      </c>
      <c r="D113" s="55"/>
      <c r="E113" s="55">
        <f t="shared" si="3"/>
        <v>309</v>
      </c>
      <c r="F113" s="55">
        <v>309</v>
      </c>
      <c r="G113" s="56">
        <f t="shared" si="4"/>
        <v>-248</v>
      </c>
      <c r="H113" s="57">
        <f t="shared" si="5"/>
        <v>-80.258899676375407</v>
      </c>
    </row>
    <row r="114" spans="1:8">
      <c r="A114" s="58" t="s">
        <v>439</v>
      </c>
      <c r="B114" s="63"/>
      <c r="C114" s="55"/>
      <c r="D114" s="55"/>
      <c r="E114" s="55">
        <f t="shared" si="3"/>
        <v>0</v>
      </c>
      <c r="F114" s="55">
        <v>0</v>
      </c>
      <c r="G114" s="56">
        <f t="shared" si="4"/>
        <v>0</v>
      </c>
      <c r="H114" s="57" t="e">
        <f t="shared" si="5"/>
        <v>#DIV/0!</v>
      </c>
    </row>
    <row r="115" spans="1:8">
      <c r="A115" s="58" t="s">
        <v>490</v>
      </c>
      <c r="B115" s="63"/>
      <c r="C115" s="55"/>
      <c r="D115" s="55"/>
      <c r="E115" s="55">
        <f t="shared" si="3"/>
        <v>0</v>
      </c>
      <c r="F115" s="55">
        <v>0</v>
      </c>
      <c r="G115" s="56">
        <f t="shared" si="4"/>
        <v>0</v>
      </c>
      <c r="H115" s="57" t="e">
        <f t="shared" si="5"/>
        <v>#DIV/0!</v>
      </c>
    </row>
    <row r="116" spans="1:8">
      <c r="A116" s="58" t="s">
        <v>491</v>
      </c>
      <c r="B116" s="63">
        <v>1831</v>
      </c>
      <c r="C116" s="55">
        <v>682</v>
      </c>
      <c r="D116" s="55">
        <v>35</v>
      </c>
      <c r="E116" s="55">
        <f t="shared" si="3"/>
        <v>647</v>
      </c>
      <c r="F116" s="55">
        <v>647</v>
      </c>
      <c r="G116" s="56">
        <f t="shared" si="4"/>
        <v>1184</v>
      </c>
      <c r="H116" s="57">
        <f t="shared" si="5"/>
        <v>182.9984544049459</v>
      </c>
    </row>
    <row r="117" spans="1:8">
      <c r="A117" s="58" t="s">
        <v>438</v>
      </c>
      <c r="B117" s="63">
        <v>632</v>
      </c>
      <c r="C117" s="55">
        <v>470</v>
      </c>
      <c r="D117" s="55"/>
      <c r="E117" s="55">
        <f t="shared" si="3"/>
        <v>470</v>
      </c>
      <c r="F117" s="55">
        <v>470</v>
      </c>
      <c r="G117" s="56">
        <f t="shared" si="4"/>
        <v>162</v>
      </c>
      <c r="H117" s="57">
        <f t="shared" si="5"/>
        <v>34.468085106382979</v>
      </c>
    </row>
    <row r="118" spans="1:8">
      <c r="A118" s="58" t="s">
        <v>439</v>
      </c>
      <c r="B118" s="63">
        <v>2</v>
      </c>
      <c r="C118" s="55">
        <v>8</v>
      </c>
      <c r="D118" s="55"/>
      <c r="E118" s="55">
        <f t="shared" si="3"/>
        <v>8</v>
      </c>
      <c r="F118" s="55">
        <v>8</v>
      </c>
      <c r="G118" s="56">
        <f t="shared" si="4"/>
        <v>-6</v>
      </c>
      <c r="H118" s="57">
        <f t="shared" si="5"/>
        <v>-75</v>
      </c>
    </row>
    <row r="119" spans="1:8">
      <c r="A119" s="58" t="s">
        <v>492</v>
      </c>
      <c r="B119" s="63">
        <v>15</v>
      </c>
      <c r="C119" s="55">
        <v>14</v>
      </c>
      <c r="D119" s="55">
        <v>10</v>
      </c>
      <c r="E119" s="55">
        <f t="shared" si="3"/>
        <v>4</v>
      </c>
      <c r="F119" s="55">
        <v>4</v>
      </c>
      <c r="G119" s="56">
        <f t="shared" si="4"/>
        <v>11</v>
      </c>
      <c r="H119" s="57">
        <f t="shared" si="5"/>
        <v>275</v>
      </c>
    </row>
    <row r="120" spans="1:8">
      <c r="A120" s="58" t="s">
        <v>493</v>
      </c>
      <c r="B120" s="63">
        <v>13</v>
      </c>
      <c r="C120" s="55">
        <v>14</v>
      </c>
      <c r="D120" s="55"/>
      <c r="E120" s="55">
        <f t="shared" si="3"/>
        <v>14</v>
      </c>
      <c r="F120" s="55">
        <v>14</v>
      </c>
      <c r="G120" s="56">
        <f t="shared" si="4"/>
        <v>-1</v>
      </c>
      <c r="H120" s="57">
        <f t="shared" si="5"/>
        <v>-7.1428571428571423</v>
      </c>
    </row>
    <row r="121" spans="1:8">
      <c r="A121" s="58" t="s">
        <v>494</v>
      </c>
      <c r="B121" s="63">
        <v>50</v>
      </c>
      <c r="C121" s="55">
        <v>27</v>
      </c>
      <c r="D121" s="55"/>
      <c r="E121" s="55">
        <f t="shared" si="3"/>
        <v>27</v>
      </c>
      <c r="F121" s="55">
        <v>27</v>
      </c>
      <c r="G121" s="56">
        <f t="shared" si="4"/>
        <v>23</v>
      </c>
      <c r="H121" s="57">
        <f t="shared" si="5"/>
        <v>85.18518518518519</v>
      </c>
    </row>
    <row r="122" spans="1:8">
      <c r="A122" s="58" t="s">
        <v>444</v>
      </c>
      <c r="B122" s="63">
        <v>12</v>
      </c>
      <c r="C122" s="55">
        <v>37</v>
      </c>
      <c r="D122" s="55">
        <v>25</v>
      </c>
      <c r="E122" s="55">
        <f t="shared" si="3"/>
        <v>12</v>
      </c>
      <c r="F122" s="55">
        <v>12</v>
      </c>
      <c r="G122" s="56">
        <f t="shared" si="4"/>
        <v>0</v>
      </c>
      <c r="H122" s="57">
        <f t="shared" si="5"/>
        <v>0</v>
      </c>
    </row>
    <row r="123" spans="1:8">
      <c r="A123" s="58" t="s">
        <v>495</v>
      </c>
      <c r="B123" s="63">
        <v>1107</v>
      </c>
      <c r="C123" s="55">
        <v>112</v>
      </c>
      <c r="D123" s="55"/>
      <c r="E123" s="55">
        <f t="shared" si="3"/>
        <v>112</v>
      </c>
      <c r="F123" s="55">
        <v>112</v>
      </c>
      <c r="G123" s="56">
        <f t="shared" si="4"/>
        <v>995</v>
      </c>
      <c r="H123" s="57">
        <f t="shared" si="5"/>
        <v>888.39285714285711</v>
      </c>
    </row>
    <row r="124" spans="1:8">
      <c r="A124" s="58" t="s">
        <v>496</v>
      </c>
      <c r="B124" s="55">
        <f>B125+B128+B134+B137+B139+B142</f>
        <v>39922</v>
      </c>
      <c r="C124" s="55" t="e">
        <f>SUM(C125,C128,C134,C137,C139,C142,#REF!)</f>
        <v>#REF!</v>
      </c>
      <c r="D124" s="55" t="e">
        <f>SUM(D125,D128,D134,D137,D139,D142,#REF!)</f>
        <v>#REF!</v>
      </c>
      <c r="E124" s="55" t="e">
        <f t="shared" si="3"/>
        <v>#REF!</v>
      </c>
      <c r="F124" s="55">
        <v>26746</v>
      </c>
      <c r="G124" s="56">
        <f t="shared" si="4"/>
        <v>13176</v>
      </c>
      <c r="H124" s="57">
        <f t="shared" si="5"/>
        <v>49.263441262244825</v>
      </c>
    </row>
    <row r="125" spans="1:8">
      <c r="A125" s="58" t="s">
        <v>497</v>
      </c>
      <c r="B125" s="63">
        <v>461</v>
      </c>
      <c r="C125" s="55">
        <v>148</v>
      </c>
      <c r="D125" s="55"/>
      <c r="E125" s="55">
        <f t="shared" si="3"/>
        <v>148</v>
      </c>
      <c r="F125" s="55">
        <v>148</v>
      </c>
      <c r="G125" s="56">
        <f t="shared" si="4"/>
        <v>313</v>
      </c>
      <c r="H125" s="57">
        <f t="shared" si="5"/>
        <v>211.48648648648648</v>
      </c>
    </row>
    <row r="126" spans="1:8">
      <c r="A126" s="58" t="s">
        <v>438</v>
      </c>
      <c r="B126" s="63">
        <v>138</v>
      </c>
      <c r="C126" s="55">
        <v>84</v>
      </c>
      <c r="D126" s="55"/>
      <c r="E126" s="55">
        <f t="shared" si="3"/>
        <v>84</v>
      </c>
      <c r="F126" s="55">
        <v>84</v>
      </c>
      <c r="G126" s="56">
        <f t="shared" si="4"/>
        <v>54</v>
      </c>
      <c r="H126" s="57">
        <f t="shared" si="5"/>
        <v>64.285714285714292</v>
      </c>
    </row>
    <row r="127" spans="1:8">
      <c r="A127" s="58" t="s">
        <v>439</v>
      </c>
      <c r="B127" s="63">
        <v>323</v>
      </c>
      <c r="C127" s="55">
        <v>64</v>
      </c>
      <c r="D127" s="55"/>
      <c r="E127" s="55">
        <f t="shared" si="3"/>
        <v>64</v>
      </c>
      <c r="F127" s="55">
        <v>64</v>
      </c>
      <c r="G127" s="56">
        <f t="shared" si="4"/>
        <v>259</v>
      </c>
      <c r="H127" s="57">
        <f t="shared" si="5"/>
        <v>404.6875</v>
      </c>
    </row>
    <row r="128" spans="1:8">
      <c r="A128" s="58" t="s">
        <v>498</v>
      </c>
      <c r="B128" s="63">
        <v>32518</v>
      </c>
      <c r="C128" s="55">
        <v>53985</v>
      </c>
      <c r="D128" s="55">
        <v>32754</v>
      </c>
      <c r="E128" s="55">
        <f t="shared" si="3"/>
        <v>21231</v>
      </c>
      <c r="F128" s="55">
        <v>21231</v>
      </c>
      <c r="G128" s="56">
        <f t="shared" si="4"/>
        <v>11287</v>
      </c>
      <c r="H128" s="57">
        <f t="shared" si="5"/>
        <v>53.162827940276017</v>
      </c>
    </row>
    <row r="129" spans="1:8">
      <c r="A129" s="58" t="s">
        <v>499</v>
      </c>
      <c r="B129" s="63">
        <v>1605</v>
      </c>
      <c r="C129" s="55">
        <v>799</v>
      </c>
      <c r="D129" s="55">
        <v>103</v>
      </c>
      <c r="E129" s="55">
        <f t="shared" si="3"/>
        <v>696</v>
      </c>
      <c r="F129" s="55">
        <v>696</v>
      </c>
      <c r="G129" s="56">
        <f t="shared" si="4"/>
        <v>909</v>
      </c>
      <c r="H129" s="57">
        <f t="shared" si="5"/>
        <v>130.60344827586206</v>
      </c>
    </row>
    <row r="130" spans="1:8">
      <c r="A130" s="58" t="s">
        <v>500</v>
      </c>
      <c r="B130" s="63">
        <v>6321</v>
      </c>
      <c r="C130" s="55">
        <v>18724</v>
      </c>
      <c r="D130" s="55">
        <v>13850</v>
      </c>
      <c r="E130" s="55">
        <f t="shared" si="3"/>
        <v>4874</v>
      </c>
      <c r="F130" s="55">
        <v>4874</v>
      </c>
      <c r="G130" s="56">
        <f t="shared" si="4"/>
        <v>1447</v>
      </c>
      <c r="H130" s="57">
        <f t="shared" si="5"/>
        <v>29.688141157160441</v>
      </c>
    </row>
    <row r="131" spans="1:8">
      <c r="A131" s="58" t="s">
        <v>501</v>
      </c>
      <c r="B131" s="63">
        <v>8805</v>
      </c>
      <c r="C131" s="55">
        <v>13175</v>
      </c>
      <c r="D131" s="55">
        <v>9494</v>
      </c>
      <c r="E131" s="55">
        <f t="shared" si="3"/>
        <v>3681</v>
      </c>
      <c r="F131" s="55">
        <v>3681</v>
      </c>
      <c r="G131" s="56">
        <f t="shared" si="4"/>
        <v>5124</v>
      </c>
      <c r="H131" s="57">
        <f t="shared" si="5"/>
        <v>139.20130399348002</v>
      </c>
    </row>
    <row r="132" spans="1:8">
      <c r="A132" s="58" t="s">
        <v>502</v>
      </c>
      <c r="B132" s="63">
        <v>10534</v>
      </c>
      <c r="C132" s="55">
        <v>8509</v>
      </c>
      <c r="D132" s="55"/>
      <c r="E132" s="55">
        <f t="shared" si="3"/>
        <v>8509</v>
      </c>
      <c r="F132" s="55">
        <v>8509</v>
      </c>
      <c r="G132" s="56">
        <f t="shared" si="4"/>
        <v>2025</v>
      </c>
      <c r="H132" s="57">
        <f t="shared" si="5"/>
        <v>23.798331178751912</v>
      </c>
    </row>
    <row r="133" spans="1:8">
      <c r="A133" s="58" t="s">
        <v>503</v>
      </c>
      <c r="B133" s="63">
        <v>5253</v>
      </c>
      <c r="C133" s="55">
        <v>12778</v>
      </c>
      <c r="D133" s="55">
        <v>9307</v>
      </c>
      <c r="E133" s="55">
        <f t="shared" si="3"/>
        <v>3471</v>
      </c>
      <c r="F133" s="55">
        <v>3471</v>
      </c>
      <c r="G133" s="56">
        <f t="shared" si="4"/>
        <v>1782</v>
      </c>
      <c r="H133" s="57">
        <f t="shared" si="5"/>
        <v>51.339671564390663</v>
      </c>
    </row>
    <row r="134" spans="1:8">
      <c r="A134" s="58" t="s">
        <v>504</v>
      </c>
      <c r="B134" s="63">
        <v>3958</v>
      </c>
      <c r="C134" s="55">
        <v>2731</v>
      </c>
      <c r="D134" s="55"/>
      <c r="E134" s="55">
        <f t="shared" si="3"/>
        <v>2731</v>
      </c>
      <c r="F134" s="55">
        <v>2731</v>
      </c>
      <c r="G134" s="56">
        <f t="shared" si="4"/>
        <v>1227</v>
      </c>
      <c r="H134" s="57">
        <f t="shared" si="5"/>
        <v>44.928597583302817</v>
      </c>
    </row>
    <row r="135" spans="1:8">
      <c r="A135" s="58" t="s">
        <v>505</v>
      </c>
      <c r="B135" s="63">
        <v>3428</v>
      </c>
      <c r="C135" s="55">
        <v>2573</v>
      </c>
      <c r="D135" s="55"/>
      <c r="E135" s="55">
        <f t="shared" si="3"/>
        <v>2573</v>
      </c>
      <c r="F135" s="55">
        <v>2573</v>
      </c>
      <c r="G135" s="56">
        <f t="shared" si="4"/>
        <v>855</v>
      </c>
      <c r="H135" s="57">
        <f t="shared" si="5"/>
        <v>33.229692965410031</v>
      </c>
    </row>
    <row r="136" spans="1:8">
      <c r="A136" s="58" t="s">
        <v>506</v>
      </c>
      <c r="B136" s="63">
        <v>530</v>
      </c>
      <c r="C136" s="55">
        <v>158</v>
      </c>
      <c r="D136" s="55"/>
      <c r="E136" s="55">
        <f t="shared" ref="E136:E201" si="6">C136-D136</f>
        <v>158</v>
      </c>
      <c r="F136" s="55">
        <v>158</v>
      </c>
      <c r="G136" s="56">
        <f t="shared" ref="G136:G201" si="7">B136-F136</f>
        <v>372</v>
      </c>
      <c r="H136" s="57">
        <f t="shared" ref="H136:H201" si="8">G136/F136*100</f>
        <v>235.44303797468356</v>
      </c>
    </row>
    <row r="137" spans="1:8">
      <c r="A137" s="58" t="s">
        <v>507</v>
      </c>
      <c r="B137" s="63">
        <v>611</v>
      </c>
      <c r="C137" s="55">
        <v>536</v>
      </c>
      <c r="D137" s="55">
        <v>40</v>
      </c>
      <c r="E137" s="55">
        <f t="shared" si="6"/>
        <v>496</v>
      </c>
      <c r="F137" s="55">
        <v>496</v>
      </c>
      <c r="G137" s="56">
        <f t="shared" si="7"/>
        <v>115</v>
      </c>
      <c r="H137" s="57">
        <f t="shared" si="8"/>
        <v>23.18548387096774</v>
      </c>
    </row>
    <row r="138" spans="1:8">
      <c r="A138" s="58" t="s">
        <v>508</v>
      </c>
      <c r="B138" s="63">
        <v>611</v>
      </c>
      <c r="C138" s="55">
        <v>536</v>
      </c>
      <c r="D138" s="55">
        <v>40</v>
      </c>
      <c r="E138" s="55">
        <f t="shared" si="6"/>
        <v>496</v>
      </c>
      <c r="F138" s="55">
        <v>496</v>
      </c>
      <c r="G138" s="56">
        <f t="shared" si="7"/>
        <v>115</v>
      </c>
      <c r="H138" s="57">
        <f t="shared" si="8"/>
        <v>23.18548387096774</v>
      </c>
    </row>
    <row r="139" spans="1:8">
      <c r="A139" s="58" t="s">
        <v>509</v>
      </c>
      <c r="B139" s="63">
        <v>1109</v>
      </c>
      <c r="C139" s="55">
        <v>972</v>
      </c>
      <c r="D139" s="55"/>
      <c r="E139" s="55">
        <f t="shared" si="6"/>
        <v>972</v>
      </c>
      <c r="F139" s="55">
        <v>972</v>
      </c>
      <c r="G139" s="56">
        <f t="shared" si="7"/>
        <v>137</v>
      </c>
      <c r="H139" s="57">
        <f t="shared" si="8"/>
        <v>14.094650205761317</v>
      </c>
    </row>
    <row r="140" spans="1:8">
      <c r="A140" s="58" t="s">
        <v>510</v>
      </c>
      <c r="B140" s="63">
        <v>688</v>
      </c>
      <c r="C140" s="55">
        <v>579</v>
      </c>
      <c r="D140" s="55"/>
      <c r="E140" s="55">
        <f t="shared" si="6"/>
        <v>579</v>
      </c>
      <c r="F140" s="55">
        <v>579</v>
      </c>
      <c r="G140" s="56">
        <f t="shared" si="7"/>
        <v>109</v>
      </c>
      <c r="H140" s="57">
        <f t="shared" si="8"/>
        <v>18.825561312607945</v>
      </c>
    </row>
    <row r="141" spans="1:8">
      <c r="A141" s="58" t="s">
        <v>511</v>
      </c>
      <c r="B141" s="63">
        <v>421</v>
      </c>
      <c r="C141" s="55">
        <v>393</v>
      </c>
      <c r="D141" s="55"/>
      <c r="E141" s="55">
        <f t="shared" si="6"/>
        <v>393</v>
      </c>
      <c r="F141" s="55">
        <v>393</v>
      </c>
      <c r="G141" s="56">
        <f t="shared" si="7"/>
        <v>28</v>
      </c>
      <c r="H141" s="57">
        <f t="shared" si="8"/>
        <v>7.1246819338422389</v>
      </c>
    </row>
    <row r="142" spans="1:8">
      <c r="A142" s="58" t="s">
        <v>512</v>
      </c>
      <c r="B142" s="55">
        <v>1265</v>
      </c>
      <c r="C142" s="55">
        <v>1168</v>
      </c>
      <c r="D142" s="55"/>
      <c r="E142" s="55">
        <f t="shared" si="6"/>
        <v>1168</v>
      </c>
      <c r="F142" s="55">
        <v>1168</v>
      </c>
      <c r="G142" s="56">
        <f t="shared" si="7"/>
        <v>97</v>
      </c>
      <c r="H142" s="57">
        <f t="shared" si="8"/>
        <v>8.3047945205479454</v>
      </c>
    </row>
    <row r="143" spans="1:8">
      <c r="A143" s="59" t="s">
        <v>815</v>
      </c>
      <c r="B143" s="55">
        <v>85</v>
      </c>
      <c r="C143" s="55"/>
      <c r="D143" s="55"/>
      <c r="E143" s="55"/>
      <c r="F143" s="55"/>
      <c r="G143" s="56"/>
      <c r="H143" s="57"/>
    </row>
    <row r="144" spans="1:8">
      <c r="A144" s="59" t="s">
        <v>513</v>
      </c>
      <c r="B144" s="55">
        <v>350</v>
      </c>
      <c r="C144" s="55">
        <v>520</v>
      </c>
      <c r="D144" s="55"/>
      <c r="E144" s="55">
        <f t="shared" si="6"/>
        <v>520</v>
      </c>
      <c r="F144" s="55">
        <v>520</v>
      </c>
      <c r="G144" s="56">
        <f t="shared" si="7"/>
        <v>-170</v>
      </c>
      <c r="H144" s="57">
        <f t="shared" si="8"/>
        <v>-32.692307692307693</v>
      </c>
    </row>
    <row r="145" spans="1:8">
      <c r="A145" s="58" t="s">
        <v>514</v>
      </c>
      <c r="B145" s="55">
        <v>830</v>
      </c>
      <c r="C145" s="55">
        <v>648</v>
      </c>
      <c r="D145" s="55"/>
      <c r="E145" s="55">
        <f t="shared" si="6"/>
        <v>648</v>
      </c>
      <c r="F145" s="55">
        <v>648</v>
      </c>
      <c r="G145" s="56">
        <f t="shared" si="7"/>
        <v>182</v>
      </c>
      <c r="H145" s="57"/>
    </row>
    <row r="146" spans="1:8">
      <c r="A146" s="58" t="s">
        <v>515</v>
      </c>
      <c r="B146" s="55">
        <f>B147+B149+B153</f>
        <v>261</v>
      </c>
      <c r="C146" s="55">
        <f>C147+C149</f>
        <v>200</v>
      </c>
      <c r="D146" s="55"/>
      <c r="E146" s="55">
        <f t="shared" si="6"/>
        <v>200</v>
      </c>
      <c r="F146" s="55">
        <v>200</v>
      </c>
      <c r="G146" s="56">
        <f t="shared" si="7"/>
        <v>61</v>
      </c>
      <c r="H146" s="57">
        <f t="shared" si="8"/>
        <v>30.5</v>
      </c>
    </row>
    <row r="147" spans="1:8">
      <c r="A147" s="58" t="s">
        <v>516</v>
      </c>
      <c r="B147" s="63">
        <v>128</v>
      </c>
      <c r="C147" s="55">
        <v>102</v>
      </c>
      <c r="D147" s="55"/>
      <c r="E147" s="55">
        <f t="shared" si="6"/>
        <v>102</v>
      </c>
      <c r="F147" s="55">
        <v>102</v>
      </c>
      <c r="G147" s="56">
        <f t="shared" si="7"/>
        <v>26</v>
      </c>
      <c r="H147" s="57">
        <f t="shared" si="8"/>
        <v>25.490196078431371</v>
      </c>
    </row>
    <row r="148" spans="1:8">
      <c r="A148" s="58" t="s">
        <v>438</v>
      </c>
      <c r="B148" s="63">
        <v>128</v>
      </c>
      <c r="C148" s="55">
        <v>102</v>
      </c>
      <c r="D148" s="55"/>
      <c r="E148" s="55">
        <f t="shared" si="6"/>
        <v>102</v>
      </c>
      <c r="F148" s="55">
        <v>102</v>
      </c>
      <c r="G148" s="56">
        <f t="shared" si="7"/>
        <v>26</v>
      </c>
      <c r="H148" s="57">
        <f t="shared" si="8"/>
        <v>25.490196078431371</v>
      </c>
    </row>
    <row r="149" spans="1:8">
      <c r="A149" s="58" t="s">
        <v>517</v>
      </c>
      <c r="B149" s="63">
        <v>118</v>
      </c>
      <c r="C149" s="55">
        <v>98</v>
      </c>
      <c r="D149" s="55"/>
      <c r="E149" s="55">
        <f t="shared" si="6"/>
        <v>98</v>
      </c>
      <c r="F149" s="55">
        <v>98</v>
      </c>
      <c r="G149" s="56">
        <f t="shared" si="7"/>
        <v>20</v>
      </c>
      <c r="H149" s="57">
        <f t="shared" si="8"/>
        <v>20.408163265306122</v>
      </c>
    </row>
    <row r="150" spans="1:8">
      <c r="A150" s="58" t="s">
        <v>518</v>
      </c>
      <c r="B150" s="63">
        <v>93</v>
      </c>
      <c r="C150" s="55">
        <v>73</v>
      </c>
      <c r="D150" s="55"/>
      <c r="E150" s="55">
        <f t="shared" si="6"/>
        <v>73</v>
      </c>
      <c r="F150" s="55">
        <v>73</v>
      </c>
      <c r="G150" s="56">
        <f t="shared" si="7"/>
        <v>20</v>
      </c>
      <c r="H150" s="57">
        <f t="shared" si="8"/>
        <v>27.397260273972602</v>
      </c>
    </row>
    <row r="151" spans="1:8">
      <c r="A151" s="58" t="s">
        <v>519</v>
      </c>
      <c r="B151" s="63">
        <v>10</v>
      </c>
      <c r="C151" s="55">
        <v>10</v>
      </c>
      <c r="D151" s="55"/>
      <c r="E151" s="55">
        <f t="shared" si="6"/>
        <v>10</v>
      </c>
      <c r="F151" s="55">
        <v>10</v>
      </c>
      <c r="G151" s="56">
        <f t="shared" si="7"/>
        <v>0</v>
      </c>
      <c r="H151" s="57">
        <f t="shared" si="8"/>
        <v>0</v>
      </c>
    </row>
    <row r="152" spans="1:8">
      <c r="A152" s="58" t="s">
        <v>520</v>
      </c>
      <c r="B152" s="63">
        <v>15</v>
      </c>
      <c r="C152" s="55">
        <v>15</v>
      </c>
      <c r="D152" s="55"/>
      <c r="E152" s="55">
        <f t="shared" si="6"/>
        <v>15</v>
      </c>
      <c r="F152" s="55">
        <v>15</v>
      </c>
      <c r="G152" s="56">
        <f t="shared" si="7"/>
        <v>0</v>
      </c>
      <c r="H152" s="57">
        <f t="shared" si="8"/>
        <v>0</v>
      </c>
    </row>
    <row r="153" spans="1:8">
      <c r="A153" s="58" t="s">
        <v>816</v>
      </c>
      <c r="B153" s="63">
        <v>15</v>
      </c>
      <c r="C153" s="55"/>
      <c r="D153" s="55"/>
      <c r="E153" s="55"/>
      <c r="F153" s="55"/>
      <c r="G153" s="56"/>
      <c r="H153" s="57"/>
    </row>
    <row r="154" spans="1:8">
      <c r="A154" s="58" t="s">
        <v>817</v>
      </c>
      <c r="B154" s="63">
        <v>15</v>
      </c>
      <c r="C154" s="55"/>
      <c r="D154" s="55"/>
      <c r="E154" s="55"/>
      <c r="F154" s="55"/>
      <c r="G154" s="56"/>
      <c r="H154" s="57"/>
    </row>
    <row r="155" spans="1:8">
      <c r="A155" s="58" t="s">
        <v>818</v>
      </c>
      <c r="B155" s="55">
        <f>B156+B165+B169+B172+B177</f>
        <v>4998</v>
      </c>
      <c r="C155" s="55">
        <f>SUM(C156,C165,C169,C172,C177)</f>
        <v>3871</v>
      </c>
      <c r="D155" s="55">
        <v>546</v>
      </c>
      <c r="E155" s="55">
        <f t="shared" si="6"/>
        <v>3325</v>
      </c>
      <c r="F155" s="55">
        <v>3325</v>
      </c>
      <c r="G155" s="56">
        <f t="shared" si="7"/>
        <v>1673</v>
      </c>
      <c r="H155" s="57">
        <f t="shared" si="8"/>
        <v>50.315789473684212</v>
      </c>
    </row>
    <row r="156" spans="1:8">
      <c r="A156" s="58" t="s">
        <v>819</v>
      </c>
      <c r="B156" s="55">
        <v>2531</v>
      </c>
      <c r="C156" s="55">
        <v>1011</v>
      </c>
      <c r="D156" s="55">
        <v>135</v>
      </c>
      <c r="E156" s="55">
        <f t="shared" si="6"/>
        <v>876</v>
      </c>
      <c r="F156" s="55">
        <v>876</v>
      </c>
      <c r="G156" s="56">
        <f t="shared" si="7"/>
        <v>1655</v>
      </c>
      <c r="H156" s="57">
        <f t="shared" si="8"/>
        <v>188.92694063926939</v>
      </c>
    </row>
    <row r="157" spans="1:8">
      <c r="A157" s="58" t="s">
        <v>438</v>
      </c>
      <c r="B157" s="55">
        <v>221</v>
      </c>
      <c r="C157" s="55">
        <v>129</v>
      </c>
      <c r="D157" s="55"/>
      <c r="E157" s="55">
        <f t="shared" si="6"/>
        <v>129</v>
      </c>
      <c r="F157" s="55">
        <v>129</v>
      </c>
      <c r="G157" s="56">
        <f t="shared" si="7"/>
        <v>92</v>
      </c>
      <c r="H157" s="57">
        <f t="shared" si="8"/>
        <v>71.31782945736434</v>
      </c>
    </row>
    <row r="158" spans="1:8">
      <c r="A158" s="59" t="s">
        <v>439</v>
      </c>
      <c r="B158" s="55"/>
      <c r="C158" s="55"/>
      <c r="D158" s="55"/>
      <c r="E158" s="55">
        <f t="shared" si="6"/>
        <v>0</v>
      </c>
      <c r="F158" s="55">
        <v>0</v>
      </c>
      <c r="G158" s="56">
        <f t="shared" si="7"/>
        <v>0</v>
      </c>
      <c r="H158" s="57" t="e">
        <f t="shared" si="8"/>
        <v>#DIV/0!</v>
      </c>
    </row>
    <row r="159" spans="1:8">
      <c r="A159" s="58" t="s">
        <v>521</v>
      </c>
      <c r="B159" s="55">
        <v>99</v>
      </c>
      <c r="C159" s="55">
        <v>85</v>
      </c>
      <c r="D159" s="55"/>
      <c r="E159" s="55">
        <f t="shared" si="6"/>
        <v>85</v>
      </c>
      <c r="F159" s="55">
        <v>85</v>
      </c>
      <c r="G159" s="56">
        <f t="shared" si="7"/>
        <v>14</v>
      </c>
      <c r="H159" s="57">
        <f t="shared" si="8"/>
        <v>16.470588235294116</v>
      </c>
    </row>
    <row r="160" spans="1:8">
      <c r="A160" s="58" t="s">
        <v>522</v>
      </c>
      <c r="B160" s="55">
        <v>50</v>
      </c>
      <c r="C160" s="55">
        <v>57</v>
      </c>
      <c r="D160" s="55"/>
      <c r="E160" s="55">
        <f t="shared" si="6"/>
        <v>57</v>
      </c>
      <c r="F160" s="55">
        <v>57</v>
      </c>
      <c r="G160" s="56">
        <f t="shared" si="7"/>
        <v>-7</v>
      </c>
      <c r="H160" s="57">
        <f t="shared" si="8"/>
        <v>-12.280701754385964</v>
      </c>
    </row>
    <row r="161" spans="1:8">
      <c r="A161" s="58" t="s">
        <v>523</v>
      </c>
      <c r="B161" s="55">
        <v>162</v>
      </c>
      <c r="C161" s="55">
        <v>232</v>
      </c>
      <c r="D161" s="55">
        <v>112</v>
      </c>
      <c r="E161" s="55">
        <f t="shared" si="6"/>
        <v>120</v>
      </c>
      <c r="F161" s="55">
        <v>120</v>
      </c>
      <c r="G161" s="56">
        <f t="shared" si="7"/>
        <v>42</v>
      </c>
      <c r="H161" s="57">
        <f t="shared" si="8"/>
        <v>35</v>
      </c>
    </row>
    <row r="162" spans="1:8">
      <c r="A162" s="58" t="s">
        <v>820</v>
      </c>
      <c r="B162" s="55">
        <v>144</v>
      </c>
      <c r="C162" s="55">
        <v>121</v>
      </c>
      <c r="D162" s="55"/>
      <c r="E162" s="55">
        <f t="shared" si="6"/>
        <v>121</v>
      </c>
      <c r="F162" s="55">
        <v>121</v>
      </c>
      <c r="G162" s="56">
        <f t="shared" si="7"/>
        <v>23</v>
      </c>
      <c r="H162" s="57">
        <f t="shared" si="8"/>
        <v>19.008264462809919</v>
      </c>
    </row>
    <row r="163" spans="1:8">
      <c r="A163" s="58" t="s">
        <v>822</v>
      </c>
      <c r="B163" s="55">
        <v>95</v>
      </c>
      <c r="C163" s="55"/>
      <c r="D163" s="55"/>
      <c r="E163" s="55"/>
      <c r="F163" s="55"/>
      <c r="G163" s="56"/>
      <c r="H163" s="57"/>
    </row>
    <row r="164" spans="1:8">
      <c r="A164" s="58" t="s">
        <v>821</v>
      </c>
      <c r="B164" s="55">
        <v>1760</v>
      </c>
      <c r="C164" s="55">
        <v>387</v>
      </c>
      <c r="D164" s="55">
        <v>23</v>
      </c>
      <c r="E164" s="55">
        <f t="shared" si="6"/>
        <v>364</v>
      </c>
      <c r="F164" s="55">
        <v>364</v>
      </c>
      <c r="G164" s="56">
        <f t="shared" si="7"/>
        <v>1396</v>
      </c>
      <c r="H164" s="57">
        <f t="shared" si="8"/>
        <v>383.5164835164835</v>
      </c>
    </row>
    <row r="165" spans="1:8">
      <c r="A165" s="58" t="s">
        <v>524</v>
      </c>
      <c r="B165" s="55">
        <v>206</v>
      </c>
      <c r="C165" s="55">
        <v>265</v>
      </c>
      <c r="D165" s="55"/>
      <c r="E165" s="55">
        <f t="shared" si="6"/>
        <v>265</v>
      </c>
      <c r="F165" s="55">
        <v>265</v>
      </c>
      <c r="G165" s="56">
        <f t="shared" si="7"/>
        <v>-59</v>
      </c>
      <c r="H165" s="57">
        <f t="shared" si="8"/>
        <v>-22.264150943396228</v>
      </c>
    </row>
    <row r="166" spans="1:8">
      <c r="A166" s="58" t="s">
        <v>525</v>
      </c>
      <c r="B166" s="55"/>
      <c r="C166" s="55">
        <v>108</v>
      </c>
      <c r="D166" s="55"/>
      <c r="E166" s="55">
        <f t="shared" si="6"/>
        <v>108</v>
      </c>
      <c r="F166" s="55">
        <v>108</v>
      </c>
      <c r="G166" s="56">
        <f t="shared" si="7"/>
        <v>-108</v>
      </c>
      <c r="H166" s="57">
        <f t="shared" si="8"/>
        <v>-100</v>
      </c>
    </row>
    <row r="167" spans="1:8">
      <c r="A167" s="58" t="s">
        <v>526</v>
      </c>
      <c r="B167" s="55">
        <v>206</v>
      </c>
      <c r="C167" s="55">
        <v>157</v>
      </c>
      <c r="D167" s="55"/>
      <c r="E167" s="55">
        <f t="shared" si="6"/>
        <v>157</v>
      </c>
      <c r="F167" s="55">
        <v>157</v>
      </c>
      <c r="G167" s="56">
        <f t="shared" si="7"/>
        <v>49</v>
      </c>
      <c r="H167" s="57">
        <f t="shared" si="8"/>
        <v>31.210191082802545</v>
      </c>
    </row>
    <row r="168" spans="1:8">
      <c r="A168" s="58" t="s">
        <v>527</v>
      </c>
      <c r="B168" s="55"/>
      <c r="C168" s="55"/>
      <c r="D168" s="55"/>
      <c r="E168" s="55">
        <f t="shared" si="6"/>
        <v>0</v>
      </c>
      <c r="F168" s="55">
        <v>0</v>
      </c>
      <c r="G168" s="56">
        <f t="shared" si="7"/>
        <v>0</v>
      </c>
      <c r="H168" s="57" t="e">
        <f t="shared" si="8"/>
        <v>#DIV/0!</v>
      </c>
    </row>
    <row r="169" spans="1:8">
      <c r="A169" s="58" t="s">
        <v>528</v>
      </c>
      <c r="B169" s="63">
        <v>643</v>
      </c>
      <c r="C169" s="55">
        <v>865</v>
      </c>
      <c r="D169" s="55"/>
      <c r="E169" s="55">
        <f t="shared" si="6"/>
        <v>865</v>
      </c>
      <c r="F169" s="55">
        <v>865</v>
      </c>
      <c r="G169" s="56">
        <f t="shared" si="7"/>
        <v>-222</v>
      </c>
      <c r="H169" s="57">
        <f t="shared" si="8"/>
        <v>-25.664739884393061</v>
      </c>
    </row>
    <row r="170" spans="1:8">
      <c r="A170" s="58" t="s">
        <v>529</v>
      </c>
      <c r="B170" s="63">
        <v>335</v>
      </c>
      <c r="C170" s="55">
        <v>626</v>
      </c>
      <c r="D170" s="55"/>
      <c r="E170" s="55">
        <f t="shared" si="6"/>
        <v>626</v>
      </c>
      <c r="F170" s="55">
        <v>626</v>
      </c>
      <c r="G170" s="56">
        <f t="shared" si="7"/>
        <v>-291</v>
      </c>
      <c r="H170" s="57">
        <f t="shared" si="8"/>
        <v>-46.485623003194888</v>
      </c>
    </row>
    <row r="171" spans="1:8">
      <c r="A171" s="58" t="s">
        <v>530</v>
      </c>
      <c r="B171" s="63">
        <v>308</v>
      </c>
      <c r="C171" s="55">
        <v>239</v>
      </c>
      <c r="D171" s="55"/>
      <c r="E171" s="55">
        <f t="shared" si="6"/>
        <v>239</v>
      </c>
      <c r="F171" s="55">
        <v>239</v>
      </c>
      <c r="G171" s="56">
        <f t="shared" si="7"/>
        <v>69</v>
      </c>
      <c r="H171" s="57">
        <f t="shared" si="8"/>
        <v>28.870292887029287</v>
      </c>
    </row>
    <row r="172" spans="1:8">
      <c r="A172" s="58" t="s">
        <v>823</v>
      </c>
      <c r="B172" s="63">
        <v>1197</v>
      </c>
      <c r="C172" s="55">
        <v>1265</v>
      </c>
      <c r="D172" s="55">
        <v>207</v>
      </c>
      <c r="E172" s="55">
        <f t="shared" si="6"/>
        <v>1058</v>
      </c>
      <c r="F172" s="55">
        <v>1058</v>
      </c>
      <c r="G172" s="56">
        <f t="shared" si="7"/>
        <v>139</v>
      </c>
      <c r="H172" s="57">
        <f t="shared" si="8"/>
        <v>13.137996219281664</v>
      </c>
    </row>
    <row r="173" spans="1:8">
      <c r="A173" s="58" t="s">
        <v>531</v>
      </c>
      <c r="B173" s="63">
        <v>617</v>
      </c>
      <c r="C173" s="55">
        <v>738</v>
      </c>
      <c r="D173" s="55">
        <v>207</v>
      </c>
      <c r="E173" s="55">
        <f t="shared" si="6"/>
        <v>531</v>
      </c>
      <c r="F173" s="55">
        <v>531</v>
      </c>
      <c r="G173" s="56">
        <f t="shared" si="7"/>
        <v>86</v>
      </c>
      <c r="H173" s="57">
        <f t="shared" si="8"/>
        <v>16.195856873822976</v>
      </c>
    </row>
    <row r="174" spans="1:8">
      <c r="A174" s="58" t="s">
        <v>532</v>
      </c>
      <c r="B174" s="63">
        <v>512</v>
      </c>
      <c r="C174" s="55">
        <v>476</v>
      </c>
      <c r="D174" s="55"/>
      <c r="E174" s="55">
        <f t="shared" si="6"/>
        <v>476</v>
      </c>
      <c r="F174" s="55">
        <v>476</v>
      </c>
      <c r="G174" s="56">
        <f t="shared" si="7"/>
        <v>36</v>
      </c>
      <c r="H174" s="57">
        <f t="shared" si="8"/>
        <v>7.5630252100840334</v>
      </c>
    </row>
    <row r="175" spans="1:8">
      <c r="A175" s="58" t="s">
        <v>533</v>
      </c>
      <c r="B175" s="63">
        <v>0</v>
      </c>
      <c r="C175" s="55">
        <v>31</v>
      </c>
      <c r="D175" s="55"/>
      <c r="E175" s="55">
        <f t="shared" si="6"/>
        <v>31</v>
      </c>
      <c r="F175" s="55">
        <v>31</v>
      </c>
      <c r="G175" s="56">
        <f t="shared" si="7"/>
        <v>-31</v>
      </c>
      <c r="H175" s="57"/>
    </row>
    <row r="176" spans="1:8">
      <c r="A176" s="58" t="s">
        <v>824</v>
      </c>
      <c r="B176" s="63">
        <v>68</v>
      </c>
      <c r="C176" s="55">
        <v>20</v>
      </c>
      <c r="D176" s="55"/>
      <c r="E176" s="55">
        <f t="shared" si="6"/>
        <v>20</v>
      </c>
      <c r="F176" s="55">
        <v>20</v>
      </c>
      <c r="G176" s="56">
        <f t="shared" si="7"/>
        <v>48</v>
      </c>
      <c r="H176" s="57">
        <f t="shared" si="8"/>
        <v>240</v>
      </c>
    </row>
    <row r="177" spans="1:8">
      <c r="A177" s="58" t="s">
        <v>534</v>
      </c>
      <c r="B177" s="63">
        <v>421</v>
      </c>
      <c r="C177" s="55">
        <v>465</v>
      </c>
      <c r="D177" s="55">
        <v>204</v>
      </c>
      <c r="E177" s="55">
        <f t="shared" si="6"/>
        <v>261</v>
      </c>
      <c r="F177" s="55">
        <v>261</v>
      </c>
      <c r="G177" s="56">
        <f t="shared" si="7"/>
        <v>160</v>
      </c>
      <c r="H177" s="57">
        <f t="shared" si="8"/>
        <v>61.302681992337163</v>
      </c>
    </row>
    <row r="178" spans="1:8">
      <c r="A178" s="58" t="s">
        <v>535</v>
      </c>
      <c r="B178" s="63">
        <v>421</v>
      </c>
      <c r="C178" s="55">
        <v>465</v>
      </c>
      <c r="D178" s="55">
        <v>204</v>
      </c>
      <c r="E178" s="55">
        <f t="shared" si="6"/>
        <v>261</v>
      </c>
      <c r="F178" s="55">
        <v>261</v>
      </c>
      <c r="G178" s="56">
        <f t="shared" si="7"/>
        <v>160</v>
      </c>
      <c r="H178" s="57">
        <f t="shared" si="8"/>
        <v>61.302681992337163</v>
      </c>
    </row>
    <row r="179" spans="1:8">
      <c r="A179" s="58" t="s">
        <v>536</v>
      </c>
      <c r="B179" s="55">
        <f>B180+B187+B196+B202+B204+B208+B214+B219+B224+B229+B232+B234+B237+B240+B242+B245+B249+B253</f>
        <v>80330</v>
      </c>
      <c r="C179" s="55">
        <f>SUM(C180,C187,C245,C196,C204,C208,C214,C219,C224,C229,C232,C234,C237,C240,C242,C253,C202)</f>
        <v>80178</v>
      </c>
      <c r="D179" s="55">
        <f>SUM(D180,D187,D245,D196,D204,D208,D214,D219,D224,D229,D232,D234,D237,D240,D242,D253,D202)</f>
        <v>8085</v>
      </c>
      <c r="E179" s="55">
        <f t="shared" si="6"/>
        <v>72093</v>
      </c>
      <c r="F179" s="55">
        <v>72093</v>
      </c>
      <c r="G179" s="56">
        <f t="shared" si="7"/>
        <v>8237</v>
      </c>
      <c r="H179" s="57">
        <f t="shared" si="8"/>
        <v>11.425519814683812</v>
      </c>
    </row>
    <row r="180" spans="1:8">
      <c r="A180" s="58" t="s">
        <v>537</v>
      </c>
      <c r="B180" s="63">
        <v>1521</v>
      </c>
      <c r="C180" s="55">
        <v>1168</v>
      </c>
      <c r="D180" s="55"/>
      <c r="E180" s="55">
        <f t="shared" si="6"/>
        <v>1168</v>
      </c>
      <c r="F180" s="55">
        <v>1168</v>
      </c>
      <c r="G180" s="56">
        <f t="shared" si="7"/>
        <v>353</v>
      </c>
      <c r="H180" s="57">
        <f t="shared" si="8"/>
        <v>30.222602739726028</v>
      </c>
    </row>
    <row r="181" spans="1:8">
      <c r="A181" s="58" t="s">
        <v>438</v>
      </c>
      <c r="B181" s="63">
        <v>374</v>
      </c>
      <c r="C181" s="55">
        <v>318</v>
      </c>
      <c r="D181" s="55"/>
      <c r="E181" s="55">
        <f t="shared" si="6"/>
        <v>318</v>
      </c>
      <c r="F181" s="55">
        <v>318</v>
      </c>
      <c r="G181" s="56">
        <f t="shared" si="7"/>
        <v>56</v>
      </c>
      <c r="H181" s="57">
        <f t="shared" si="8"/>
        <v>17.610062893081761</v>
      </c>
    </row>
    <row r="182" spans="1:8">
      <c r="A182" s="59" t="s">
        <v>538</v>
      </c>
      <c r="B182" s="63">
        <v>9</v>
      </c>
      <c r="C182" s="55">
        <v>54</v>
      </c>
      <c r="D182" s="55"/>
      <c r="E182" s="55">
        <f t="shared" si="6"/>
        <v>54</v>
      </c>
      <c r="F182" s="55">
        <v>54</v>
      </c>
      <c r="G182" s="56">
        <f t="shared" si="7"/>
        <v>-45</v>
      </c>
      <c r="H182" s="57">
        <f t="shared" si="8"/>
        <v>-83.333333333333343</v>
      </c>
    </row>
    <row r="183" spans="1:8">
      <c r="A183" s="58" t="s">
        <v>539</v>
      </c>
      <c r="B183" s="63">
        <v>184</v>
      </c>
      <c r="C183" s="55">
        <v>145</v>
      </c>
      <c r="D183" s="55"/>
      <c r="E183" s="55">
        <f t="shared" si="6"/>
        <v>145</v>
      </c>
      <c r="F183" s="55">
        <v>145</v>
      </c>
      <c r="G183" s="56">
        <f t="shared" si="7"/>
        <v>39</v>
      </c>
      <c r="H183" s="57">
        <f t="shared" si="8"/>
        <v>26.896551724137929</v>
      </c>
    </row>
    <row r="184" spans="1:8">
      <c r="A184" s="58" t="s">
        <v>540</v>
      </c>
      <c r="B184" s="63">
        <v>743</v>
      </c>
      <c r="C184" s="55">
        <v>630</v>
      </c>
      <c r="D184" s="55"/>
      <c r="E184" s="55">
        <f t="shared" si="6"/>
        <v>630</v>
      </c>
      <c r="F184" s="55">
        <v>630</v>
      </c>
      <c r="G184" s="56">
        <f t="shared" si="7"/>
        <v>113</v>
      </c>
      <c r="H184" s="57">
        <f t="shared" si="8"/>
        <v>17.936507936507937</v>
      </c>
    </row>
    <row r="185" spans="1:8">
      <c r="A185" s="59" t="s">
        <v>541</v>
      </c>
      <c r="B185" s="63">
        <v>0</v>
      </c>
      <c r="C185" s="55">
        <v>8</v>
      </c>
      <c r="D185" s="55"/>
      <c r="E185" s="55">
        <f t="shared" si="6"/>
        <v>8</v>
      </c>
      <c r="F185" s="55">
        <v>8</v>
      </c>
      <c r="G185" s="56">
        <f t="shared" si="7"/>
        <v>-8</v>
      </c>
      <c r="H185" s="57"/>
    </row>
    <row r="186" spans="1:8">
      <c r="A186" s="59" t="s">
        <v>542</v>
      </c>
      <c r="B186" s="63">
        <v>211</v>
      </c>
      <c r="C186" s="55">
        <v>13</v>
      </c>
      <c r="D186" s="55"/>
      <c r="E186" s="55">
        <f t="shared" si="6"/>
        <v>13</v>
      </c>
      <c r="F186" s="55">
        <v>13</v>
      </c>
      <c r="G186" s="56">
        <f t="shared" si="7"/>
        <v>198</v>
      </c>
      <c r="H186" s="57">
        <f t="shared" si="8"/>
        <v>1523.0769230769231</v>
      </c>
    </row>
    <row r="187" spans="1:8">
      <c r="A187" s="58" t="s">
        <v>543</v>
      </c>
      <c r="B187" s="63">
        <v>678</v>
      </c>
      <c r="C187" s="55">
        <v>703</v>
      </c>
      <c r="D187" s="55">
        <v>91</v>
      </c>
      <c r="E187" s="55">
        <f t="shared" si="6"/>
        <v>612</v>
      </c>
      <c r="F187" s="55">
        <v>612</v>
      </c>
      <c r="G187" s="56">
        <f t="shared" si="7"/>
        <v>66</v>
      </c>
      <c r="H187" s="57">
        <f t="shared" si="8"/>
        <v>10.784313725490197</v>
      </c>
    </row>
    <row r="188" spans="1:8">
      <c r="A188" s="58" t="s">
        <v>438</v>
      </c>
      <c r="B188" s="63">
        <v>239</v>
      </c>
      <c r="C188" s="55">
        <v>213</v>
      </c>
      <c r="D188" s="55"/>
      <c r="E188" s="55">
        <f t="shared" si="6"/>
        <v>213</v>
      </c>
      <c r="F188" s="55">
        <v>213</v>
      </c>
      <c r="G188" s="56">
        <f t="shared" si="7"/>
        <v>26</v>
      </c>
      <c r="H188" s="57">
        <f t="shared" si="8"/>
        <v>12.206572769953052</v>
      </c>
    </row>
    <row r="189" spans="1:8" ht="12.75" customHeight="1">
      <c r="A189" s="59" t="s">
        <v>439</v>
      </c>
      <c r="B189" s="63">
        <v>0</v>
      </c>
      <c r="C189" s="55"/>
      <c r="D189" s="55"/>
      <c r="E189" s="55">
        <f t="shared" si="6"/>
        <v>0</v>
      </c>
      <c r="F189" s="55">
        <v>0</v>
      </c>
      <c r="G189" s="56">
        <f t="shared" si="7"/>
        <v>0</v>
      </c>
      <c r="H189" s="57" t="e">
        <f t="shared" si="8"/>
        <v>#DIV/0!</v>
      </c>
    </row>
    <row r="190" spans="1:8">
      <c r="A190" s="59" t="s">
        <v>544</v>
      </c>
      <c r="B190" s="63">
        <v>0</v>
      </c>
      <c r="C190" s="55">
        <v>7</v>
      </c>
      <c r="D190" s="55"/>
      <c r="E190" s="55">
        <f t="shared" si="6"/>
        <v>7</v>
      </c>
      <c r="F190" s="55">
        <v>7</v>
      </c>
      <c r="G190" s="56">
        <f t="shared" si="7"/>
        <v>-7</v>
      </c>
      <c r="H190" s="57">
        <f t="shared" si="8"/>
        <v>-100</v>
      </c>
    </row>
    <row r="191" spans="1:8">
      <c r="A191" s="58" t="s">
        <v>545</v>
      </c>
      <c r="B191" s="63">
        <v>0</v>
      </c>
      <c r="C191" s="55">
        <v>3</v>
      </c>
      <c r="D191" s="55"/>
      <c r="E191" s="55">
        <f t="shared" si="6"/>
        <v>3</v>
      </c>
      <c r="F191" s="55">
        <v>3</v>
      </c>
      <c r="G191" s="56">
        <f t="shared" si="7"/>
        <v>-3</v>
      </c>
      <c r="H191" s="57">
        <f t="shared" si="8"/>
        <v>-100</v>
      </c>
    </row>
    <row r="192" spans="1:8">
      <c r="A192" s="58" t="s">
        <v>546</v>
      </c>
      <c r="B192" s="63">
        <v>0</v>
      </c>
      <c r="C192" s="55">
        <v>7</v>
      </c>
      <c r="D192" s="55"/>
      <c r="E192" s="55">
        <f t="shared" si="6"/>
        <v>7</v>
      </c>
      <c r="F192" s="55">
        <v>7</v>
      </c>
      <c r="G192" s="56">
        <f t="shared" si="7"/>
        <v>-7</v>
      </c>
      <c r="H192" s="57">
        <f t="shared" si="8"/>
        <v>-100</v>
      </c>
    </row>
    <row r="193" spans="1:8">
      <c r="A193" s="58" t="s">
        <v>547</v>
      </c>
      <c r="B193" s="63">
        <v>160</v>
      </c>
      <c r="C193" s="55">
        <v>160</v>
      </c>
      <c r="D193" s="55"/>
      <c r="E193" s="55">
        <f t="shared" si="6"/>
        <v>160</v>
      </c>
      <c r="F193" s="55">
        <v>160</v>
      </c>
      <c r="G193" s="56">
        <f t="shared" si="7"/>
        <v>0</v>
      </c>
      <c r="H193" s="57">
        <f t="shared" si="8"/>
        <v>0</v>
      </c>
    </row>
    <row r="194" spans="1:8">
      <c r="A194" s="58" t="s">
        <v>548</v>
      </c>
      <c r="B194" s="63">
        <v>0</v>
      </c>
      <c r="C194" s="55">
        <v>107</v>
      </c>
      <c r="D194" s="55"/>
      <c r="E194" s="55">
        <f t="shared" si="6"/>
        <v>107</v>
      </c>
      <c r="F194" s="55">
        <v>107</v>
      </c>
      <c r="G194" s="56">
        <f t="shared" si="7"/>
        <v>-107</v>
      </c>
      <c r="H194" s="57">
        <f t="shared" si="8"/>
        <v>-100</v>
      </c>
    </row>
    <row r="195" spans="1:8">
      <c r="A195" s="58" t="s">
        <v>549</v>
      </c>
      <c r="B195" s="63">
        <v>279</v>
      </c>
      <c r="C195" s="55">
        <v>206</v>
      </c>
      <c r="D195" s="55">
        <v>91</v>
      </c>
      <c r="E195" s="55">
        <f t="shared" si="6"/>
        <v>115</v>
      </c>
      <c r="F195" s="55">
        <v>115</v>
      </c>
      <c r="G195" s="56">
        <f t="shared" si="7"/>
        <v>164</v>
      </c>
      <c r="H195" s="57">
        <f t="shared" si="8"/>
        <v>142.60869565217391</v>
      </c>
    </row>
    <row r="196" spans="1:8">
      <c r="A196" s="58" t="s">
        <v>550</v>
      </c>
      <c r="B196" s="63">
        <v>25022</v>
      </c>
      <c r="C196" s="55">
        <v>28850</v>
      </c>
      <c r="D196" s="55">
        <v>6522</v>
      </c>
      <c r="E196" s="55">
        <f t="shared" si="6"/>
        <v>22328</v>
      </c>
      <c r="F196" s="55">
        <v>22328</v>
      </c>
      <c r="G196" s="56">
        <f t="shared" si="7"/>
        <v>2694</v>
      </c>
      <c r="H196" s="57">
        <f t="shared" si="8"/>
        <v>12.065567896811178</v>
      </c>
    </row>
    <row r="197" spans="1:8">
      <c r="A197" s="58" t="s">
        <v>551</v>
      </c>
      <c r="B197" s="63">
        <v>609</v>
      </c>
      <c r="C197" s="55">
        <v>748</v>
      </c>
      <c r="D197" s="55">
        <v>128</v>
      </c>
      <c r="E197" s="55">
        <f t="shared" si="6"/>
        <v>620</v>
      </c>
      <c r="F197" s="55">
        <v>620</v>
      </c>
      <c r="G197" s="56">
        <f t="shared" si="7"/>
        <v>-11</v>
      </c>
      <c r="H197" s="57">
        <f t="shared" si="8"/>
        <v>-1.7741935483870968</v>
      </c>
    </row>
    <row r="198" spans="1:8">
      <c r="A198" s="58" t="s">
        <v>552</v>
      </c>
      <c r="B198" s="63">
        <v>948</v>
      </c>
      <c r="C198" s="55">
        <v>1707</v>
      </c>
      <c r="D198" s="55">
        <v>738</v>
      </c>
      <c r="E198" s="55">
        <f t="shared" si="6"/>
        <v>969</v>
      </c>
      <c r="F198" s="55">
        <v>969</v>
      </c>
      <c r="G198" s="56">
        <f t="shared" si="7"/>
        <v>-21</v>
      </c>
      <c r="H198" s="57">
        <f t="shared" si="8"/>
        <v>-2.1671826625386998</v>
      </c>
    </row>
    <row r="199" spans="1:8">
      <c r="A199" s="58" t="s">
        <v>553</v>
      </c>
      <c r="B199" s="63">
        <v>7966</v>
      </c>
      <c r="C199" s="55">
        <v>14252</v>
      </c>
      <c r="D199" s="55">
        <v>5656</v>
      </c>
      <c r="E199" s="55">
        <f t="shared" si="6"/>
        <v>8596</v>
      </c>
      <c r="F199" s="55">
        <v>8596</v>
      </c>
      <c r="G199" s="56">
        <f t="shared" si="7"/>
        <v>-630</v>
      </c>
      <c r="H199" s="57">
        <f t="shared" si="8"/>
        <v>-7.3289902280130299</v>
      </c>
    </row>
    <row r="200" spans="1:8">
      <c r="A200" s="58" t="s">
        <v>825</v>
      </c>
      <c r="B200" s="63">
        <v>1738</v>
      </c>
      <c r="C200" s="55"/>
      <c r="D200" s="55"/>
      <c r="E200" s="55"/>
      <c r="F200" s="55"/>
      <c r="G200" s="56"/>
      <c r="H200" s="57"/>
    </row>
    <row r="201" spans="1:8">
      <c r="A201" s="58" t="s">
        <v>554</v>
      </c>
      <c r="B201" s="63">
        <v>13760</v>
      </c>
      <c r="C201" s="55">
        <v>12143</v>
      </c>
      <c r="D201" s="55"/>
      <c r="E201" s="55">
        <f t="shared" si="6"/>
        <v>12143</v>
      </c>
      <c r="F201" s="55">
        <v>12143</v>
      </c>
      <c r="G201" s="56">
        <f t="shared" si="7"/>
        <v>1617</v>
      </c>
      <c r="H201" s="57">
        <f t="shared" si="8"/>
        <v>13.31631392571852</v>
      </c>
    </row>
    <row r="202" spans="1:8">
      <c r="A202" s="58" t="s">
        <v>555</v>
      </c>
      <c r="B202" s="63">
        <v>0</v>
      </c>
      <c r="C202" s="55">
        <v>9</v>
      </c>
      <c r="D202" s="55"/>
      <c r="E202" s="55">
        <f t="shared" ref="E202:E271" si="9">C202-D202</f>
        <v>9</v>
      </c>
      <c r="F202" s="55">
        <v>9</v>
      </c>
      <c r="G202" s="56">
        <f t="shared" ref="G202:G271" si="10">B202-F202</f>
        <v>-9</v>
      </c>
      <c r="H202" s="57"/>
    </row>
    <row r="203" spans="1:8">
      <c r="A203" s="58" t="s">
        <v>556</v>
      </c>
      <c r="B203" s="63">
        <v>0</v>
      </c>
      <c r="C203" s="55">
        <v>9</v>
      </c>
      <c r="D203" s="55"/>
      <c r="E203" s="55">
        <f t="shared" si="9"/>
        <v>9</v>
      </c>
      <c r="F203" s="55">
        <v>9</v>
      </c>
      <c r="G203" s="56">
        <f t="shared" si="10"/>
        <v>-9</v>
      </c>
      <c r="H203" s="57"/>
    </row>
    <row r="204" spans="1:8">
      <c r="A204" s="58" t="s">
        <v>557</v>
      </c>
      <c r="B204" s="63">
        <v>3748</v>
      </c>
      <c r="C204" s="55">
        <v>3060</v>
      </c>
      <c r="D204" s="55"/>
      <c r="E204" s="55">
        <f t="shared" si="9"/>
        <v>3060</v>
      </c>
      <c r="F204" s="55">
        <v>3060</v>
      </c>
      <c r="G204" s="56">
        <f t="shared" si="10"/>
        <v>688</v>
      </c>
      <c r="H204" s="57">
        <f t="shared" ref="H204:H272" si="11">G204/F204*100</f>
        <v>22.483660130718956</v>
      </c>
    </row>
    <row r="205" spans="1:8">
      <c r="A205" s="58" t="s">
        <v>558</v>
      </c>
      <c r="B205" s="63">
        <v>852</v>
      </c>
      <c r="C205" s="55">
        <v>480</v>
      </c>
      <c r="D205" s="55"/>
      <c r="E205" s="55">
        <f t="shared" si="9"/>
        <v>480</v>
      </c>
      <c r="F205" s="55">
        <v>480</v>
      </c>
      <c r="G205" s="56">
        <f t="shared" si="10"/>
        <v>372</v>
      </c>
      <c r="H205" s="57"/>
    </row>
    <row r="206" spans="1:8">
      <c r="A206" s="58" t="s">
        <v>559</v>
      </c>
      <c r="B206" s="63">
        <v>1550</v>
      </c>
      <c r="C206" s="55">
        <v>1910</v>
      </c>
      <c r="D206" s="55"/>
      <c r="E206" s="55">
        <f t="shared" si="9"/>
        <v>1910</v>
      </c>
      <c r="F206" s="55">
        <v>1910</v>
      </c>
      <c r="G206" s="56">
        <f t="shared" si="10"/>
        <v>-360</v>
      </c>
      <c r="H206" s="57"/>
    </row>
    <row r="207" spans="1:8">
      <c r="A207" s="58" t="s">
        <v>560</v>
      </c>
      <c r="B207" s="63">
        <v>1346</v>
      </c>
      <c r="C207" s="55">
        <v>670</v>
      </c>
      <c r="D207" s="55"/>
      <c r="E207" s="55">
        <f t="shared" si="9"/>
        <v>670</v>
      </c>
      <c r="F207" s="55">
        <v>670</v>
      </c>
      <c r="G207" s="56">
        <f t="shared" si="10"/>
        <v>676</v>
      </c>
      <c r="H207" s="57">
        <f t="shared" si="11"/>
        <v>100.8955223880597</v>
      </c>
    </row>
    <row r="208" spans="1:8">
      <c r="A208" s="58" t="s">
        <v>561</v>
      </c>
      <c r="B208" s="63">
        <v>3105</v>
      </c>
      <c r="C208" s="55">
        <v>3553</v>
      </c>
      <c r="D208" s="55">
        <v>847</v>
      </c>
      <c r="E208" s="55">
        <f t="shared" si="9"/>
        <v>2706</v>
      </c>
      <c r="F208" s="55">
        <v>2706</v>
      </c>
      <c r="G208" s="56">
        <f t="shared" si="10"/>
        <v>399</v>
      </c>
      <c r="H208" s="57">
        <f t="shared" si="11"/>
        <v>14.745011086474502</v>
      </c>
    </row>
    <row r="209" spans="1:8">
      <c r="A209" s="58" t="s">
        <v>562</v>
      </c>
      <c r="B209" s="63">
        <v>1098</v>
      </c>
      <c r="C209" s="55">
        <v>1442</v>
      </c>
      <c r="D209" s="55">
        <v>560</v>
      </c>
      <c r="E209" s="55">
        <f t="shared" si="9"/>
        <v>882</v>
      </c>
      <c r="F209" s="55">
        <v>882</v>
      </c>
      <c r="G209" s="56">
        <f t="shared" si="10"/>
        <v>216</v>
      </c>
      <c r="H209" s="57">
        <f t="shared" si="11"/>
        <v>24.489795918367346</v>
      </c>
    </row>
    <row r="210" spans="1:8">
      <c r="A210" s="58" t="s">
        <v>563</v>
      </c>
      <c r="B210" s="63">
        <v>1101</v>
      </c>
      <c r="C210" s="55">
        <v>1231</v>
      </c>
      <c r="D210" s="55">
        <v>24</v>
      </c>
      <c r="E210" s="55">
        <f t="shared" si="9"/>
        <v>1207</v>
      </c>
      <c r="F210" s="55">
        <v>1207</v>
      </c>
      <c r="G210" s="56">
        <f t="shared" si="10"/>
        <v>-106</v>
      </c>
      <c r="H210" s="57">
        <f t="shared" si="11"/>
        <v>-8.7821043910521954</v>
      </c>
    </row>
    <row r="211" spans="1:8">
      <c r="A211" s="58" t="s">
        <v>564</v>
      </c>
      <c r="B211" s="63">
        <v>0</v>
      </c>
      <c r="C211" s="55">
        <v>46</v>
      </c>
      <c r="D211" s="55"/>
      <c r="E211" s="55">
        <f t="shared" si="9"/>
        <v>46</v>
      </c>
      <c r="F211" s="55">
        <v>46</v>
      </c>
      <c r="G211" s="56">
        <f t="shared" si="10"/>
        <v>-46</v>
      </c>
      <c r="H211" s="57"/>
    </row>
    <row r="212" spans="1:8">
      <c r="A212" s="58" t="s">
        <v>826</v>
      </c>
      <c r="B212" s="63">
        <v>35</v>
      </c>
      <c r="C212" s="55"/>
      <c r="D212" s="55"/>
      <c r="E212" s="55"/>
      <c r="F212" s="55"/>
      <c r="G212" s="56"/>
      <c r="H212" s="57"/>
    </row>
    <row r="213" spans="1:8">
      <c r="A213" s="58" t="s">
        <v>565</v>
      </c>
      <c r="B213" s="63">
        <v>872</v>
      </c>
      <c r="C213" s="55">
        <v>834</v>
      </c>
      <c r="D213" s="55">
        <v>263</v>
      </c>
      <c r="E213" s="55">
        <f t="shared" si="9"/>
        <v>571</v>
      </c>
      <c r="F213" s="55">
        <v>571</v>
      </c>
      <c r="G213" s="56">
        <f t="shared" si="10"/>
        <v>301</v>
      </c>
      <c r="H213" s="57">
        <f t="shared" si="11"/>
        <v>52.714535901926439</v>
      </c>
    </row>
    <row r="214" spans="1:8">
      <c r="A214" s="58" t="s">
        <v>566</v>
      </c>
      <c r="B214" s="63">
        <v>596</v>
      </c>
      <c r="C214" s="55">
        <v>1009</v>
      </c>
      <c r="D214" s="55">
        <v>395</v>
      </c>
      <c r="E214" s="55">
        <f t="shared" si="9"/>
        <v>614</v>
      </c>
      <c r="F214" s="55">
        <v>614</v>
      </c>
      <c r="G214" s="56">
        <f t="shared" si="10"/>
        <v>-18</v>
      </c>
      <c r="H214" s="57">
        <f t="shared" si="11"/>
        <v>-2.9315960912052117</v>
      </c>
    </row>
    <row r="215" spans="1:8">
      <c r="A215" s="58" t="s">
        <v>567</v>
      </c>
      <c r="B215" s="63">
        <v>121</v>
      </c>
      <c r="C215" s="55">
        <v>512</v>
      </c>
      <c r="D215" s="55">
        <v>395</v>
      </c>
      <c r="E215" s="55">
        <f t="shared" si="9"/>
        <v>117</v>
      </c>
      <c r="F215" s="55">
        <v>117</v>
      </c>
      <c r="G215" s="56">
        <f t="shared" si="10"/>
        <v>4</v>
      </c>
      <c r="H215" s="57">
        <f t="shared" si="11"/>
        <v>3.4188034188034191</v>
      </c>
    </row>
    <row r="216" spans="1:8">
      <c r="A216" s="58" t="s">
        <v>568</v>
      </c>
      <c r="B216" s="63">
        <v>316</v>
      </c>
      <c r="C216" s="55">
        <v>354</v>
      </c>
      <c r="D216" s="55"/>
      <c r="E216" s="55">
        <f t="shared" si="9"/>
        <v>354</v>
      </c>
      <c r="F216" s="55">
        <v>354</v>
      </c>
      <c r="G216" s="56">
        <f t="shared" si="10"/>
        <v>-38</v>
      </c>
      <c r="H216" s="57">
        <f t="shared" si="11"/>
        <v>-10.734463276836157</v>
      </c>
    </row>
    <row r="217" spans="1:8">
      <c r="A217" s="58" t="s">
        <v>569</v>
      </c>
      <c r="B217" s="63">
        <v>53</v>
      </c>
      <c r="C217" s="55">
        <v>143</v>
      </c>
      <c r="D217" s="55"/>
      <c r="E217" s="55">
        <f t="shared" si="9"/>
        <v>143</v>
      </c>
      <c r="F217" s="55">
        <v>143</v>
      </c>
      <c r="G217" s="56">
        <f t="shared" si="10"/>
        <v>-90</v>
      </c>
      <c r="H217" s="57">
        <f t="shared" si="11"/>
        <v>-62.93706293706294</v>
      </c>
    </row>
    <row r="218" spans="1:8">
      <c r="A218" s="58" t="s">
        <v>827</v>
      </c>
      <c r="B218" s="63">
        <v>106</v>
      </c>
      <c r="C218" s="55"/>
      <c r="D218" s="55"/>
      <c r="E218" s="55"/>
      <c r="F218" s="55"/>
      <c r="G218" s="56"/>
      <c r="H218" s="57"/>
    </row>
    <row r="219" spans="1:8">
      <c r="A219" s="58" t="s">
        <v>570</v>
      </c>
      <c r="B219" s="63">
        <v>2439</v>
      </c>
      <c r="C219" s="55">
        <v>545</v>
      </c>
      <c r="D219" s="55"/>
      <c r="E219" s="55">
        <f t="shared" si="9"/>
        <v>545</v>
      </c>
      <c r="F219" s="55">
        <v>545</v>
      </c>
      <c r="G219" s="56">
        <f t="shared" si="10"/>
        <v>1894</v>
      </c>
      <c r="H219" s="57">
        <f t="shared" si="11"/>
        <v>347.52293577981652</v>
      </c>
    </row>
    <row r="220" spans="1:8">
      <c r="A220" s="58" t="s">
        <v>571</v>
      </c>
      <c r="B220" s="63">
        <v>0</v>
      </c>
      <c r="C220" s="55"/>
      <c r="D220" s="55"/>
      <c r="E220" s="55">
        <f t="shared" si="9"/>
        <v>0</v>
      </c>
      <c r="F220" s="55">
        <v>0</v>
      </c>
      <c r="G220" s="56">
        <f t="shared" si="10"/>
        <v>0</v>
      </c>
      <c r="H220" s="57" t="e">
        <f t="shared" si="11"/>
        <v>#DIV/0!</v>
      </c>
    </row>
    <row r="221" spans="1:8">
      <c r="A221" s="58" t="s">
        <v>572</v>
      </c>
      <c r="B221" s="63">
        <v>2039</v>
      </c>
      <c r="C221" s="55">
        <v>251</v>
      </c>
      <c r="D221" s="55"/>
      <c r="E221" s="55">
        <f t="shared" si="9"/>
        <v>251</v>
      </c>
      <c r="F221" s="55">
        <v>251</v>
      </c>
      <c r="G221" s="56">
        <f t="shared" si="10"/>
        <v>1788</v>
      </c>
      <c r="H221" s="57">
        <f t="shared" si="11"/>
        <v>712.35059760956176</v>
      </c>
    </row>
    <row r="222" spans="1:8">
      <c r="A222" s="58" t="s">
        <v>573</v>
      </c>
      <c r="B222" s="63">
        <v>300</v>
      </c>
      <c r="C222" s="55">
        <v>294</v>
      </c>
      <c r="D222" s="55"/>
      <c r="E222" s="55">
        <f t="shared" si="9"/>
        <v>294</v>
      </c>
      <c r="F222" s="55">
        <v>294</v>
      </c>
      <c r="G222" s="56">
        <f t="shared" si="10"/>
        <v>6</v>
      </c>
      <c r="H222" s="57">
        <f t="shared" si="11"/>
        <v>2.0408163265306123</v>
      </c>
    </row>
    <row r="223" spans="1:8">
      <c r="A223" s="58" t="s">
        <v>574</v>
      </c>
      <c r="B223" s="63">
        <v>100</v>
      </c>
      <c r="C223" s="55"/>
      <c r="D223" s="55"/>
      <c r="E223" s="55">
        <f t="shared" si="9"/>
        <v>0</v>
      </c>
      <c r="F223" s="55">
        <v>0</v>
      </c>
      <c r="G223" s="56">
        <f t="shared" si="10"/>
        <v>100</v>
      </c>
      <c r="H223" s="57" t="e">
        <f t="shared" si="11"/>
        <v>#DIV/0!</v>
      </c>
    </row>
    <row r="224" spans="1:8">
      <c r="A224" s="58" t="s">
        <v>575</v>
      </c>
      <c r="B224" s="63">
        <v>856</v>
      </c>
      <c r="C224" s="55">
        <v>789</v>
      </c>
      <c r="D224" s="55"/>
      <c r="E224" s="55">
        <f t="shared" si="9"/>
        <v>789</v>
      </c>
      <c r="F224" s="55">
        <v>789</v>
      </c>
      <c r="G224" s="56">
        <f t="shared" si="10"/>
        <v>67</v>
      </c>
      <c r="H224" s="57">
        <f t="shared" si="11"/>
        <v>8.491761723700888</v>
      </c>
    </row>
    <row r="225" spans="1:8">
      <c r="A225" s="58" t="s">
        <v>576</v>
      </c>
      <c r="B225" s="63">
        <v>21</v>
      </c>
      <c r="C225" s="55">
        <v>21</v>
      </c>
      <c r="D225" s="55"/>
      <c r="E225" s="55">
        <f t="shared" si="9"/>
        <v>21</v>
      </c>
      <c r="F225" s="55">
        <v>21</v>
      </c>
      <c r="G225" s="56">
        <f t="shared" si="10"/>
        <v>0</v>
      </c>
      <c r="H225" s="57">
        <f t="shared" si="11"/>
        <v>0</v>
      </c>
    </row>
    <row r="226" spans="1:8">
      <c r="A226" s="58" t="s">
        <v>577</v>
      </c>
      <c r="B226" s="63">
        <v>246</v>
      </c>
      <c r="C226" s="55">
        <v>175</v>
      </c>
      <c r="D226" s="55"/>
      <c r="E226" s="55">
        <f t="shared" si="9"/>
        <v>175</v>
      </c>
      <c r="F226" s="55">
        <v>175</v>
      </c>
      <c r="G226" s="56">
        <f t="shared" si="10"/>
        <v>71</v>
      </c>
      <c r="H226" s="57">
        <f t="shared" si="11"/>
        <v>40.571428571428569</v>
      </c>
    </row>
    <row r="227" spans="1:8">
      <c r="A227" s="58" t="s">
        <v>578</v>
      </c>
      <c r="B227" s="63">
        <v>121</v>
      </c>
      <c r="C227" s="55">
        <v>93</v>
      </c>
      <c r="D227" s="55"/>
      <c r="E227" s="55">
        <f t="shared" si="9"/>
        <v>93</v>
      </c>
      <c r="F227" s="55">
        <v>93</v>
      </c>
      <c r="G227" s="56">
        <f t="shared" si="10"/>
        <v>28</v>
      </c>
      <c r="H227" s="57">
        <f t="shared" si="11"/>
        <v>30.107526881720432</v>
      </c>
    </row>
    <row r="228" spans="1:8">
      <c r="A228" s="58" t="s">
        <v>579</v>
      </c>
      <c r="B228" s="63">
        <v>468</v>
      </c>
      <c r="C228" s="55">
        <v>500</v>
      </c>
      <c r="D228" s="55"/>
      <c r="E228" s="55">
        <f t="shared" si="9"/>
        <v>500</v>
      </c>
      <c r="F228" s="55">
        <v>500</v>
      </c>
      <c r="G228" s="56">
        <f t="shared" si="10"/>
        <v>-32</v>
      </c>
      <c r="H228" s="57">
        <f t="shared" si="11"/>
        <v>-6.4</v>
      </c>
    </row>
    <row r="229" spans="1:8">
      <c r="A229" s="58" t="s">
        <v>580</v>
      </c>
      <c r="B229" s="63">
        <v>0</v>
      </c>
      <c r="C229" s="55"/>
      <c r="D229" s="55"/>
      <c r="E229" s="55">
        <f t="shared" si="9"/>
        <v>0</v>
      </c>
      <c r="F229" s="55">
        <v>0</v>
      </c>
      <c r="G229" s="56">
        <f t="shared" si="10"/>
        <v>0</v>
      </c>
      <c r="H229" s="57" t="e">
        <f t="shared" si="11"/>
        <v>#DIV/0!</v>
      </c>
    </row>
    <row r="230" spans="1:8">
      <c r="A230" s="58" t="s">
        <v>581</v>
      </c>
      <c r="B230" s="63">
        <v>0</v>
      </c>
      <c r="C230" s="55"/>
      <c r="D230" s="55"/>
      <c r="E230" s="55">
        <f t="shared" si="9"/>
        <v>0</v>
      </c>
      <c r="F230" s="55">
        <v>0</v>
      </c>
      <c r="G230" s="56">
        <f t="shared" si="10"/>
        <v>0</v>
      </c>
      <c r="H230" s="57" t="e">
        <f t="shared" si="11"/>
        <v>#DIV/0!</v>
      </c>
    </row>
    <row r="231" spans="1:8">
      <c r="A231" s="59" t="s">
        <v>582</v>
      </c>
      <c r="B231" s="63">
        <v>0</v>
      </c>
      <c r="C231" s="55"/>
      <c r="D231" s="55"/>
      <c r="E231" s="55">
        <f t="shared" si="9"/>
        <v>0</v>
      </c>
      <c r="F231" s="55">
        <v>0</v>
      </c>
      <c r="G231" s="56">
        <f t="shared" si="10"/>
        <v>0</v>
      </c>
      <c r="H231" s="57" t="e">
        <f t="shared" si="11"/>
        <v>#DIV/0!</v>
      </c>
    </row>
    <row r="232" spans="1:8">
      <c r="A232" s="58" t="s">
        <v>583</v>
      </c>
      <c r="B232" s="63">
        <v>15</v>
      </c>
      <c r="C232" s="55">
        <v>10</v>
      </c>
      <c r="D232" s="55"/>
      <c r="E232" s="55">
        <f t="shared" si="9"/>
        <v>10</v>
      </c>
      <c r="F232" s="55">
        <v>10</v>
      </c>
      <c r="G232" s="56">
        <f t="shared" si="10"/>
        <v>5</v>
      </c>
      <c r="H232" s="57"/>
    </row>
    <row r="233" spans="1:8">
      <c r="A233" s="58" t="s">
        <v>584</v>
      </c>
      <c r="B233" s="63">
        <v>15</v>
      </c>
      <c r="C233" s="55">
        <v>10</v>
      </c>
      <c r="D233" s="55"/>
      <c r="E233" s="55">
        <f t="shared" si="9"/>
        <v>10</v>
      </c>
      <c r="F233" s="55">
        <v>10</v>
      </c>
      <c r="G233" s="56">
        <f t="shared" si="10"/>
        <v>5</v>
      </c>
      <c r="H233" s="57"/>
    </row>
    <row r="234" spans="1:8">
      <c r="A234" s="58" t="s">
        <v>585</v>
      </c>
      <c r="B234" s="63">
        <v>3978</v>
      </c>
      <c r="C234" s="55">
        <v>4200</v>
      </c>
      <c r="D234" s="55"/>
      <c r="E234" s="55">
        <f t="shared" si="9"/>
        <v>4200</v>
      </c>
      <c r="F234" s="55">
        <v>4200</v>
      </c>
      <c r="G234" s="56">
        <f t="shared" si="10"/>
        <v>-222</v>
      </c>
      <c r="H234" s="57">
        <f t="shared" si="11"/>
        <v>-5.2857142857142856</v>
      </c>
    </row>
    <row r="235" spans="1:8">
      <c r="A235" s="58" t="s">
        <v>586</v>
      </c>
      <c r="B235" s="63">
        <v>1000</v>
      </c>
      <c r="C235" s="55">
        <v>1300</v>
      </c>
      <c r="D235" s="55"/>
      <c r="E235" s="55">
        <f t="shared" si="9"/>
        <v>1300</v>
      </c>
      <c r="F235" s="55">
        <v>1300</v>
      </c>
      <c r="G235" s="56">
        <f t="shared" si="10"/>
        <v>-300</v>
      </c>
      <c r="H235" s="57">
        <f t="shared" si="11"/>
        <v>-23.076923076923077</v>
      </c>
    </row>
    <row r="236" spans="1:8">
      <c r="A236" s="58" t="s">
        <v>587</v>
      </c>
      <c r="B236" s="63">
        <v>2978</v>
      </c>
      <c r="C236" s="55">
        <v>2900</v>
      </c>
      <c r="D236" s="55"/>
      <c r="E236" s="55">
        <f t="shared" si="9"/>
        <v>2900</v>
      </c>
      <c r="F236" s="55">
        <v>2900</v>
      </c>
      <c r="G236" s="56">
        <f t="shared" si="10"/>
        <v>78</v>
      </c>
      <c r="H236" s="57">
        <f t="shared" si="11"/>
        <v>2.6896551724137931</v>
      </c>
    </row>
    <row r="237" spans="1:8">
      <c r="A237" s="58" t="s">
        <v>588</v>
      </c>
      <c r="B237" s="63">
        <v>2152</v>
      </c>
      <c r="C237" s="55">
        <v>855</v>
      </c>
      <c r="D237" s="55"/>
      <c r="E237" s="55">
        <f t="shared" si="9"/>
        <v>855</v>
      </c>
      <c r="F237" s="55">
        <v>855</v>
      </c>
      <c r="G237" s="56">
        <f t="shared" si="10"/>
        <v>1297</v>
      </c>
      <c r="H237" s="57">
        <f t="shared" si="11"/>
        <v>151.69590643274853</v>
      </c>
    </row>
    <row r="238" spans="1:8">
      <c r="A238" s="58" t="s">
        <v>589</v>
      </c>
      <c r="B238" s="63">
        <v>1916</v>
      </c>
      <c r="C238" s="55">
        <v>677</v>
      </c>
      <c r="D238" s="55"/>
      <c r="E238" s="55">
        <f t="shared" si="9"/>
        <v>677</v>
      </c>
      <c r="F238" s="55">
        <v>677</v>
      </c>
      <c r="G238" s="56">
        <f t="shared" si="10"/>
        <v>1239</v>
      </c>
      <c r="H238" s="57">
        <f t="shared" si="11"/>
        <v>183.01329394387002</v>
      </c>
    </row>
    <row r="239" spans="1:8">
      <c r="A239" s="58" t="s">
        <v>590</v>
      </c>
      <c r="B239" s="63">
        <v>236</v>
      </c>
      <c r="C239" s="55">
        <v>178</v>
      </c>
      <c r="D239" s="55"/>
      <c r="E239" s="55">
        <f t="shared" si="9"/>
        <v>178</v>
      </c>
      <c r="F239" s="55">
        <v>178</v>
      </c>
      <c r="G239" s="56">
        <f t="shared" si="10"/>
        <v>58</v>
      </c>
      <c r="H239" s="57">
        <f t="shared" si="11"/>
        <v>32.584269662921351</v>
      </c>
    </row>
    <row r="240" spans="1:8">
      <c r="A240" s="58" t="s">
        <v>591</v>
      </c>
      <c r="B240" s="63">
        <v>1175</v>
      </c>
      <c r="C240" s="55">
        <v>1092</v>
      </c>
      <c r="D240" s="55"/>
      <c r="E240" s="55">
        <f t="shared" si="9"/>
        <v>1092</v>
      </c>
      <c r="F240" s="55">
        <v>1092</v>
      </c>
      <c r="G240" s="56">
        <f t="shared" si="10"/>
        <v>83</v>
      </c>
      <c r="H240" s="57">
        <f t="shared" si="11"/>
        <v>7.6007326007326004</v>
      </c>
    </row>
    <row r="241" spans="1:8">
      <c r="A241" s="58" t="s">
        <v>592</v>
      </c>
      <c r="B241" s="63">
        <v>1175</v>
      </c>
      <c r="C241" s="55">
        <v>1092</v>
      </c>
      <c r="D241" s="55"/>
      <c r="E241" s="55">
        <f t="shared" si="9"/>
        <v>1092</v>
      </c>
      <c r="F241" s="55">
        <v>1092</v>
      </c>
      <c r="G241" s="56">
        <f t="shared" si="10"/>
        <v>83</v>
      </c>
      <c r="H241" s="57">
        <f t="shared" si="11"/>
        <v>7.6007326007326004</v>
      </c>
    </row>
    <row r="242" spans="1:8">
      <c r="A242" s="60" t="s">
        <v>593</v>
      </c>
      <c r="B242" s="63">
        <v>697</v>
      </c>
      <c r="C242" s="55">
        <v>314</v>
      </c>
      <c r="D242" s="55"/>
      <c r="E242" s="55">
        <f t="shared" si="9"/>
        <v>314</v>
      </c>
      <c r="F242" s="55">
        <v>314</v>
      </c>
      <c r="G242" s="56">
        <f t="shared" si="10"/>
        <v>383</v>
      </c>
      <c r="H242" s="57">
        <f t="shared" si="11"/>
        <v>121.97452229299364</v>
      </c>
    </row>
    <row r="243" spans="1:8">
      <c r="A243" s="60" t="s">
        <v>594</v>
      </c>
      <c r="B243" s="63">
        <v>697</v>
      </c>
      <c r="C243" s="55">
        <v>314</v>
      </c>
      <c r="D243" s="55"/>
      <c r="E243" s="55">
        <f t="shared" si="9"/>
        <v>314</v>
      </c>
      <c r="F243" s="55">
        <v>314</v>
      </c>
      <c r="G243" s="56">
        <f t="shared" si="10"/>
        <v>383</v>
      </c>
      <c r="H243" s="57">
        <f t="shared" si="11"/>
        <v>121.97452229299364</v>
      </c>
    </row>
    <row r="244" spans="1:8">
      <c r="A244" s="60" t="s">
        <v>595</v>
      </c>
      <c r="B244" s="63">
        <v>0</v>
      </c>
      <c r="C244" s="55"/>
      <c r="D244" s="55"/>
      <c r="E244" s="55">
        <f t="shared" si="9"/>
        <v>0</v>
      </c>
      <c r="F244" s="55">
        <v>0</v>
      </c>
      <c r="G244" s="56">
        <f t="shared" si="10"/>
        <v>0</v>
      </c>
      <c r="H244" s="57" t="e">
        <f t="shared" si="11"/>
        <v>#DIV/0!</v>
      </c>
    </row>
    <row r="245" spans="1:8">
      <c r="A245" s="58" t="s">
        <v>596</v>
      </c>
      <c r="B245" s="63">
        <v>32908</v>
      </c>
      <c r="C245" s="55">
        <v>31748</v>
      </c>
      <c r="D245" s="55"/>
      <c r="E245" s="55">
        <f t="shared" si="9"/>
        <v>31748</v>
      </c>
      <c r="F245" s="55">
        <v>31748</v>
      </c>
      <c r="G245" s="56">
        <f t="shared" si="10"/>
        <v>1160</v>
      </c>
      <c r="H245" s="57">
        <f t="shared" si="11"/>
        <v>3.6537734660451049</v>
      </c>
    </row>
    <row r="246" spans="1:8">
      <c r="A246" s="58" t="s">
        <v>597</v>
      </c>
      <c r="B246" s="63">
        <v>22385</v>
      </c>
      <c r="C246" s="55">
        <v>21169</v>
      </c>
      <c r="D246" s="55"/>
      <c r="E246" s="55">
        <f t="shared" si="9"/>
        <v>21169</v>
      </c>
      <c r="F246" s="55">
        <v>21169</v>
      </c>
      <c r="G246" s="56">
        <f t="shared" si="10"/>
        <v>1216</v>
      </c>
      <c r="H246" s="57">
        <f t="shared" si="11"/>
        <v>5.7442486655014404</v>
      </c>
    </row>
    <row r="247" spans="1:8">
      <c r="A247" s="58" t="s">
        <v>598</v>
      </c>
      <c r="B247" s="63">
        <v>10523</v>
      </c>
      <c r="C247" s="55">
        <v>10579</v>
      </c>
      <c r="D247" s="55"/>
      <c r="E247" s="55">
        <f t="shared" si="9"/>
        <v>10579</v>
      </c>
      <c r="F247" s="55">
        <v>10579</v>
      </c>
      <c r="G247" s="56">
        <f t="shared" si="10"/>
        <v>-56</v>
      </c>
      <c r="H247" s="57">
        <f t="shared" si="11"/>
        <v>-0.52935060024576985</v>
      </c>
    </row>
    <row r="248" spans="1:8">
      <c r="A248" s="58" t="s">
        <v>599</v>
      </c>
      <c r="B248" s="63">
        <v>0</v>
      </c>
      <c r="C248" s="55"/>
      <c r="D248" s="55"/>
      <c r="E248" s="55">
        <f t="shared" si="9"/>
        <v>0</v>
      </c>
      <c r="F248" s="55">
        <v>0</v>
      </c>
      <c r="G248" s="56">
        <f t="shared" si="10"/>
        <v>0</v>
      </c>
      <c r="H248" s="57" t="e">
        <f t="shared" si="11"/>
        <v>#DIV/0!</v>
      </c>
    </row>
    <row r="249" spans="1:8">
      <c r="A249" s="58" t="s">
        <v>828</v>
      </c>
      <c r="B249" s="63">
        <v>71</v>
      </c>
      <c r="C249" s="55"/>
      <c r="D249" s="55"/>
      <c r="E249" s="55"/>
      <c r="F249" s="55"/>
      <c r="G249" s="56"/>
      <c r="H249" s="57"/>
    </row>
    <row r="250" spans="1:8">
      <c r="A250" s="58" t="s">
        <v>829</v>
      </c>
      <c r="B250" s="63">
        <v>49</v>
      </c>
      <c r="C250" s="55"/>
      <c r="D250" s="55"/>
      <c r="E250" s="55"/>
      <c r="F250" s="55"/>
      <c r="G250" s="56"/>
      <c r="H250" s="57"/>
    </row>
    <row r="251" spans="1:8">
      <c r="A251" s="58" t="s">
        <v>830</v>
      </c>
      <c r="B251" s="63">
        <v>9</v>
      </c>
      <c r="C251" s="55"/>
      <c r="D251" s="55"/>
      <c r="E251" s="55"/>
      <c r="F251" s="55"/>
      <c r="G251" s="56"/>
      <c r="H251" s="57"/>
    </row>
    <row r="252" spans="1:8">
      <c r="A252" s="58" t="s">
        <v>831</v>
      </c>
      <c r="B252" s="63">
        <v>13</v>
      </c>
      <c r="C252" s="55"/>
      <c r="D252" s="55"/>
      <c r="E252" s="55"/>
      <c r="F252" s="55"/>
      <c r="G252" s="56"/>
      <c r="H252" s="57"/>
    </row>
    <row r="253" spans="1:8">
      <c r="A253" s="58" t="s">
        <v>600</v>
      </c>
      <c r="B253" s="63">
        <v>1369</v>
      </c>
      <c r="C253" s="55">
        <v>2273</v>
      </c>
      <c r="D253" s="55">
        <v>230</v>
      </c>
      <c r="E253" s="55">
        <f t="shared" si="9"/>
        <v>2043</v>
      </c>
      <c r="F253" s="55">
        <v>2043</v>
      </c>
      <c r="G253" s="56">
        <f t="shared" si="10"/>
        <v>-674</v>
      </c>
      <c r="H253" s="57">
        <f t="shared" si="11"/>
        <v>-32.99069995105237</v>
      </c>
    </row>
    <row r="254" spans="1:8">
      <c r="A254" s="58" t="s">
        <v>601</v>
      </c>
      <c r="B254" s="63">
        <v>1369</v>
      </c>
      <c r="C254" s="55">
        <v>2273</v>
      </c>
      <c r="D254" s="55">
        <v>230</v>
      </c>
      <c r="E254" s="55">
        <f t="shared" si="9"/>
        <v>2043</v>
      </c>
      <c r="F254" s="55">
        <v>2043</v>
      </c>
      <c r="G254" s="56">
        <f t="shared" si="10"/>
        <v>-674</v>
      </c>
      <c r="H254" s="57">
        <f t="shared" si="11"/>
        <v>-32.99069995105237</v>
      </c>
    </row>
    <row r="255" spans="1:8">
      <c r="A255" s="58" t="s">
        <v>832</v>
      </c>
      <c r="B255" s="63">
        <f>B256+B259+B264+B267+B273+B280+B283+B288+B290+B292+B275+B278+B286</f>
        <v>32489</v>
      </c>
      <c r="C255" s="55">
        <f>SUM(C256,C259,C264,C267,C280,C275,C278,C292,C283,C288,C273,C286)</f>
        <v>30574</v>
      </c>
      <c r="D255" s="55">
        <f>SUM(D256,D259,D264,D267,D280,D275,D278,D292,D283,D288,D273,D286)</f>
        <v>2991</v>
      </c>
      <c r="E255" s="55">
        <f t="shared" si="9"/>
        <v>27583</v>
      </c>
      <c r="F255" s="55">
        <v>27583</v>
      </c>
      <c r="G255" s="56">
        <f t="shared" si="10"/>
        <v>4906</v>
      </c>
      <c r="H255" s="57">
        <f t="shared" si="11"/>
        <v>17.786317659427908</v>
      </c>
    </row>
    <row r="256" spans="1:8">
      <c r="A256" s="58" t="s">
        <v>833</v>
      </c>
      <c r="B256" s="63">
        <v>573</v>
      </c>
      <c r="C256" s="55">
        <v>413</v>
      </c>
      <c r="D256" s="55"/>
      <c r="E256" s="55">
        <f t="shared" si="9"/>
        <v>413</v>
      </c>
      <c r="F256" s="55">
        <v>413</v>
      </c>
      <c r="G256" s="56">
        <f t="shared" si="10"/>
        <v>160</v>
      </c>
      <c r="H256" s="57">
        <f t="shared" si="11"/>
        <v>38.7409200968523</v>
      </c>
    </row>
    <row r="257" spans="1:8">
      <c r="A257" s="58" t="s">
        <v>438</v>
      </c>
      <c r="B257" s="63">
        <v>475</v>
      </c>
      <c r="C257" s="55">
        <v>317</v>
      </c>
      <c r="D257" s="55"/>
      <c r="E257" s="55">
        <f t="shared" si="9"/>
        <v>317</v>
      </c>
      <c r="F257" s="55">
        <v>317</v>
      </c>
      <c r="G257" s="56">
        <f t="shared" si="10"/>
        <v>158</v>
      </c>
      <c r="H257" s="57">
        <f t="shared" si="11"/>
        <v>49.842271293375397</v>
      </c>
    </row>
    <row r="258" spans="1:8">
      <c r="A258" s="58" t="s">
        <v>834</v>
      </c>
      <c r="B258" s="63">
        <v>98</v>
      </c>
      <c r="C258" s="55">
        <v>96</v>
      </c>
      <c r="D258" s="55"/>
      <c r="E258" s="55">
        <f t="shared" si="9"/>
        <v>96</v>
      </c>
      <c r="F258" s="55">
        <v>96</v>
      </c>
      <c r="G258" s="56">
        <f t="shared" si="10"/>
        <v>2</v>
      </c>
      <c r="H258" s="57">
        <f t="shared" si="11"/>
        <v>2.083333333333333</v>
      </c>
    </row>
    <row r="259" spans="1:8">
      <c r="A259" s="58" t="s">
        <v>602</v>
      </c>
      <c r="B259" s="63">
        <v>510</v>
      </c>
      <c r="C259" s="55">
        <v>501</v>
      </c>
      <c r="D259" s="55"/>
      <c r="E259" s="55">
        <f t="shared" si="9"/>
        <v>501</v>
      </c>
      <c r="F259" s="55">
        <v>501</v>
      </c>
      <c r="G259" s="56">
        <f t="shared" si="10"/>
        <v>9</v>
      </c>
      <c r="H259" s="57">
        <f t="shared" si="11"/>
        <v>1.7964071856287425</v>
      </c>
    </row>
    <row r="260" spans="1:8">
      <c r="A260" s="58" t="s">
        <v>603</v>
      </c>
      <c r="B260" s="63">
        <v>223</v>
      </c>
      <c r="C260" s="55">
        <v>94</v>
      </c>
      <c r="D260" s="55"/>
      <c r="E260" s="55">
        <f t="shared" si="9"/>
        <v>94</v>
      </c>
      <c r="F260" s="55">
        <v>94</v>
      </c>
      <c r="G260" s="56">
        <f t="shared" si="10"/>
        <v>129</v>
      </c>
      <c r="H260" s="57">
        <f t="shared" si="11"/>
        <v>137.2340425531915</v>
      </c>
    </row>
    <row r="261" spans="1:8">
      <c r="A261" s="58" t="s">
        <v>604</v>
      </c>
      <c r="B261" s="63">
        <v>107</v>
      </c>
      <c r="C261" s="55">
        <v>27</v>
      </c>
      <c r="D261" s="55"/>
      <c r="E261" s="55">
        <f t="shared" si="9"/>
        <v>27</v>
      </c>
      <c r="F261" s="55">
        <v>27</v>
      </c>
      <c r="G261" s="56">
        <f t="shared" si="10"/>
        <v>80</v>
      </c>
      <c r="H261" s="57">
        <f t="shared" si="11"/>
        <v>296.2962962962963</v>
      </c>
    </row>
    <row r="262" spans="1:8">
      <c r="A262" s="58" t="s">
        <v>605</v>
      </c>
      <c r="B262" s="63">
        <v>3</v>
      </c>
      <c r="C262" s="55">
        <v>3</v>
      </c>
      <c r="D262" s="55"/>
      <c r="E262" s="55">
        <f t="shared" si="9"/>
        <v>3</v>
      </c>
      <c r="F262" s="55">
        <v>3</v>
      </c>
      <c r="G262" s="56">
        <f t="shared" si="10"/>
        <v>0</v>
      </c>
      <c r="H262" s="57">
        <f t="shared" si="11"/>
        <v>0</v>
      </c>
    </row>
    <row r="263" spans="1:8">
      <c r="A263" s="59" t="s">
        <v>606</v>
      </c>
      <c r="B263" s="63">
        <v>177</v>
      </c>
      <c r="C263" s="55">
        <v>377</v>
      </c>
      <c r="D263" s="55"/>
      <c r="E263" s="55">
        <f t="shared" si="9"/>
        <v>377</v>
      </c>
      <c r="F263" s="55">
        <v>377</v>
      </c>
      <c r="G263" s="56">
        <f t="shared" si="10"/>
        <v>-200</v>
      </c>
      <c r="H263" s="57">
        <f t="shared" si="11"/>
        <v>-53.050397877984089</v>
      </c>
    </row>
    <row r="264" spans="1:8">
      <c r="A264" s="58" t="s">
        <v>607</v>
      </c>
      <c r="B264" s="63">
        <v>1306</v>
      </c>
      <c r="C264" s="55">
        <v>2322</v>
      </c>
      <c r="D264" s="55">
        <v>974</v>
      </c>
      <c r="E264" s="55">
        <f t="shared" si="9"/>
        <v>1348</v>
      </c>
      <c r="F264" s="55">
        <v>1348</v>
      </c>
      <c r="G264" s="56">
        <f t="shared" si="10"/>
        <v>-42</v>
      </c>
      <c r="H264" s="57">
        <f t="shared" si="11"/>
        <v>-3.1157270029673589</v>
      </c>
    </row>
    <row r="265" spans="1:8">
      <c r="A265" s="58" t="s">
        <v>608</v>
      </c>
      <c r="B265" s="63">
        <v>0</v>
      </c>
      <c r="C265" s="55">
        <v>91</v>
      </c>
      <c r="D265" s="55">
        <v>91</v>
      </c>
      <c r="E265" s="55">
        <f t="shared" si="9"/>
        <v>0</v>
      </c>
      <c r="F265" s="55">
        <v>0</v>
      </c>
      <c r="G265" s="56">
        <f t="shared" si="10"/>
        <v>0</v>
      </c>
      <c r="H265" s="57" t="e">
        <f t="shared" si="11"/>
        <v>#DIV/0!</v>
      </c>
    </row>
    <row r="266" spans="1:8">
      <c r="A266" s="58" t="s">
        <v>609</v>
      </c>
      <c r="B266" s="63">
        <v>1306</v>
      </c>
      <c r="C266" s="55">
        <v>2231</v>
      </c>
      <c r="D266" s="55">
        <v>883</v>
      </c>
      <c r="E266" s="55">
        <f t="shared" si="9"/>
        <v>1348</v>
      </c>
      <c r="F266" s="55">
        <v>1348</v>
      </c>
      <c r="G266" s="56">
        <f t="shared" si="10"/>
        <v>-42</v>
      </c>
      <c r="H266" s="57">
        <f t="shared" si="11"/>
        <v>-3.1157270029673589</v>
      </c>
    </row>
    <row r="267" spans="1:8">
      <c r="A267" s="58" t="s">
        <v>610</v>
      </c>
      <c r="B267" s="63">
        <v>4331</v>
      </c>
      <c r="C267" s="55">
        <v>3896</v>
      </c>
      <c r="D267" s="55"/>
      <c r="E267" s="55">
        <f t="shared" si="9"/>
        <v>3896</v>
      </c>
      <c r="F267" s="55">
        <v>3896</v>
      </c>
      <c r="G267" s="56">
        <f t="shared" si="10"/>
        <v>435</v>
      </c>
      <c r="H267" s="57">
        <f t="shared" si="11"/>
        <v>11.1652977412731</v>
      </c>
    </row>
    <row r="268" spans="1:8">
      <c r="A268" s="58" t="s">
        <v>611</v>
      </c>
      <c r="B268" s="63">
        <v>454</v>
      </c>
      <c r="C268" s="55">
        <v>337</v>
      </c>
      <c r="D268" s="55"/>
      <c r="E268" s="55">
        <f t="shared" si="9"/>
        <v>337</v>
      </c>
      <c r="F268" s="55">
        <v>337</v>
      </c>
      <c r="G268" s="56">
        <f t="shared" si="10"/>
        <v>117</v>
      </c>
      <c r="H268" s="57">
        <f t="shared" si="11"/>
        <v>34.718100890207715</v>
      </c>
    </row>
    <row r="269" spans="1:8">
      <c r="A269" s="58" t="s">
        <v>612</v>
      </c>
      <c r="B269" s="63">
        <v>192</v>
      </c>
      <c r="C269" s="55">
        <v>183</v>
      </c>
      <c r="D269" s="55"/>
      <c r="E269" s="55">
        <f t="shared" si="9"/>
        <v>183</v>
      </c>
      <c r="F269" s="55">
        <v>183</v>
      </c>
      <c r="G269" s="56">
        <f t="shared" si="10"/>
        <v>9</v>
      </c>
      <c r="H269" s="57">
        <f t="shared" si="11"/>
        <v>4.918032786885246</v>
      </c>
    </row>
    <row r="270" spans="1:8">
      <c r="A270" s="58" t="s">
        <v>613</v>
      </c>
      <c r="B270" s="63">
        <v>294</v>
      </c>
      <c r="C270" s="55">
        <v>254</v>
      </c>
      <c r="D270" s="55"/>
      <c r="E270" s="55">
        <f t="shared" si="9"/>
        <v>254</v>
      </c>
      <c r="F270" s="55">
        <v>254</v>
      </c>
      <c r="G270" s="56">
        <f t="shared" si="10"/>
        <v>40</v>
      </c>
      <c r="H270" s="57">
        <f t="shared" si="11"/>
        <v>15.748031496062993</v>
      </c>
    </row>
    <row r="271" spans="1:8">
      <c r="A271" s="58" t="s">
        <v>614</v>
      </c>
      <c r="B271" s="63">
        <v>3141</v>
      </c>
      <c r="C271" s="55">
        <v>2684</v>
      </c>
      <c r="D271" s="55"/>
      <c r="E271" s="55">
        <f t="shared" si="9"/>
        <v>2684</v>
      </c>
      <c r="F271" s="55">
        <v>2684</v>
      </c>
      <c r="G271" s="56">
        <f t="shared" si="10"/>
        <v>457</v>
      </c>
      <c r="H271" s="57">
        <f t="shared" si="11"/>
        <v>17.026825633383012</v>
      </c>
    </row>
    <row r="272" spans="1:8">
      <c r="A272" s="58" t="s">
        <v>615</v>
      </c>
      <c r="B272" s="63">
        <v>250</v>
      </c>
      <c r="C272" s="55">
        <v>438</v>
      </c>
      <c r="D272" s="55"/>
      <c r="E272" s="55">
        <f t="shared" ref="E272:E340" si="12">C272-D272</f>
        <v>438</v>
      </c>
      <c r="F272" s="55">
        <v>438</v>
      </c>
      <c r="G272" s="56">
        <f t="shared" ref="G272:G340" si="13">B272-F272</f>
        <v>-188</v>
      </c>
      <c r="H272" s="57">
        <f t="shared" si="11"/>
        <v>-42.922374429223744</v>
      </c>
    </row>
    <row r="273" spans="1:8">
      <c r="A273" s="58" t="s">
        <v>616</v>
      </c>
      <c r="B273" s="63">
        <v>80</v>
      </c>
      <c r="C273" s="55">
        <v>50</v>
      </c>
      <c r="D273" s="55"/>
      <c r="E273" s="55">
        <f t="shared" si="12"/>
        <v>50</v>
      </c>
      <c r="F273" s="55">
        <v>50</v>
      </c>
      <c r="G273" s="56">
        <f t="shared" si="13"/>
        <v>30</v>
      </c>
      <c r="H273" s="57"/>
    </row>
    <row r="274" spans="1:8">
      <c r="A274" s="58" t="s">
        <v>617</v>
      </c>
      <c r="B274" s="63">
        <v>80</v>
      </c>
      <c r="C274" s="55">
        <v>50</v>
      </c>
      <c r="D274" s="55"/>
      <c r="E274" s="55">
        <f t="shared" si="12"/>
        <v>50</v>
      </c>
      <c r="F274" s="55">
        <v>50</v>
      </c>
      <c r="G274" s="56">
        <f t="shared" si="13"/>
        <v>30</v>
      </c>
      <c r="H274" s="57"/>
    </row>
    <row r="275" spans="1:8">
      <c r="A275" s="58" t="s">
        <v>618</v>
      </c>
      <c r="B275" s="63">
        <v>749</v>
      </c>
      <c r="C275" s="55">
        <v>2655</v>
      </c>
      <c r="D275" s="55">
        <v>2004</v>
      </c>
      <c r="E275" s="55">
        <f t="shared" si="12"/>
        <v>651</v>
      </c>
      <c r="F275" s="55">
        <v>651</v>
      </c>
      <c r="G275" s="56">
        <f t="shared" si="13"/>
        <v>98</v>
      </c>
      <c r="H275" s="57">
        <f t="shared" ref="H275:H343" si="14">G275/F275*100</f>
        <v>15.053763440860216</v>
      </c>
    </row>
    <row r="276" spans="1:8">
      <c r="A276" s="58" t="s">
        <v>619</v>
      </c>
      <c r="B276" s="63">
        <v>517</v>
      </c>
      <c r="C276" s="55">
        <v>1809</v>
      </c>
      <c r="D276" s="55">
        <v>1403</v>
      </c>
      <c r="E276" s="55">
        <f t="shared" si="12"/>
        <v>406</v>
      </c>
      <c r="F276" s="55">
        <v>406</v>
      </c>
      <c r="G276" s="56">
        <f t="shared" si="13"/>
        <v>111</v>
      </c>
      <c r="H276" s="57">
        <f t="shared" si="14"/>
        <v>27.339901477832512</v>
      </c>
    </row>
    <row r="277" spans="1:8">
      <c r="A277" s="58" t="s">
        <v>620</v>
      </c>
      <c r="B277" s="63">
        <v>232</v>
      </c>
      <c r="C277" s="55">
        <v>846</v>
      </c>
      <c r="D277" s="55">
        <v>601</v>
      </c>
      <c r="E277" s="55">
        <f t="shared" si="12"/>
        <v>245</v>
      </c>
      <c r="F277" s="55">
        <v>245</v>
      </c>
      <c r="G277" s="56">
        <f t="shared" si="13"/>
        <v>-13</v>
      </c>
      <c r="H277" s="57">
        <f t="shared" si="14"/>
        <v>-5.3061224489795915</v>
      </c>
    </row>
    <row r="278" spans="1:8">
      <c r="A278" s="58" t="s">
        <v>621</v>
      </c>
      <c r="B278" s="63">
        <v>0</v>
      </c>
      <c r="C278" s="55">
        <v>140</v>
      </c>
      <c r="D278" s="55"/>
      <c r="E278" s="55">
        <f t="shared" si="12"/>
        <v>140</v>
      </c>
      <c r="F278" s="55">
        <v>140</v>
      </c>
      <c r="G278" s="56">
        <f t="shared" si="13"/>
        <v>-140</v>
      </c>
      <c r="H278" s="57">
        <f t="shared" si="14"/>
        <v>-100</v>
      </c>
    </row>
    <row r="279" spans="1:8">
      <c r="A279" s="58" t="s">
        <v>622</v>
      </c>
      <c r="B279" s="63">
        <v>0</v>
      </c>
      <c r="C279" s="55">
        <v>140</v>
      </c>
      <c r="D279" s="55"/>
      <c r="E279" s="55">
        <f t="shared" si="12"/>
        <v>140</v>
      </c>
      <c r="F279" s="55">
        <v>140</v>
      </c>
      <c r="G279" s="56">
        <f t="shared" si="13"/>
        <v>-140</v>
      </c>
      <c r="H279" s="57">
        <f t="shared" si="14"/>
        <v>-100</v>
      </c>
    </row>
    <row r="280" spans="1:8">
      <c r="A280" s="58" t="s">
        <v>623</v>
      </c>
      <c r="B280" s="63">
        <v>1592</v>
      </c>
      <c r="C280" s="55">
        <v>2958</v>
      </c>
      <c r="D280" s="55"/>
      <c r="E280" s="55">
        <f t="shared" si="12"/>
        <v>2958</v>
      </c>
      <c r="F280" s="55">
        <v>2958</v>
      </c>
      <c r="G280" s="56">
        <f t="shared" si="13"/>
        <v>-1366</v>
      </c>
      <c r="H280" s="57">
        <f t="shared" si="14"/>
        <v>-46.179851250845168</v>
      </c>
    </row>
    <row r="281" spans="1:8">
      <c r="A281" s="58" t="s">
        <v>624</v>
      </c>
      <c r="B281" s="63">
        <v>0</v>
      </c>
      <c r="C281" s="55">
        <v>1067</v>
      </c>
      <c r="D281" s="55"/>
      <c r="E281" s="55">
        <f t="shared" si="12"/>
        <v>1067</v>
      </c>
      <c r="F281" s="55">
        <v>1067</v>
      </c>
      <c r="G281" s="56">
        <f t="shared" si="13"/>
        <v>-1067</v>
      </c>
      <c r="H281" s="57">
        <f t="shared" si="14"/>
        <v>-100</v>
      </c>
    </row>
    <row r="282" spans="1:8">
      <c r="A282" s="59" t="s">
        <v>625</v>
      </c>
      <c r="B282" s="63">
        <v>1592</v>
      </c>
      <c r="C282" s="55">
        <v>1891</v>
      </c>
      <c r="D282" s="55"/>
      <c r="E282" s="55">
        <f t="shared" si="12"/>
        <v>1891</v>
      </c>
      <c r="F282" s="55">
        <v>1891</v>
      </c>
      <c r="G282" s="56">
        <f t="shared" si="13"/>
        <v>-299</v>
      </c>
      <c r="H282" s="57">
        <f t="shared" si="14"/>
        <v>-15.811739820200952</v>
      </c>
    </row>
    <row r="283" spans="1:8">
      <c r="A283" s="59" t="s">
        <v>626</v>
      </c>
      <c r="B283" s="63">
        <v>22614</v>
      </c>
      <c r="C283" s="55">
        <v>16941</v>
      </c>
      <c r="D283" s="55"/>
      <c r="E283" s="55">
        <f t="shared" si="12"/>
        <v>16941</v>
      </c>
      <c r="F283" s="55">
        <v>16941</v>
      </c>
      <c r="G283" s="56">
        <f t="shared" si="13"/>
        <v>5673</v>
      </c>
      <c r="H283" s="57">
        <f t="shared" si="14"/>
        <v>33.486807154241191</v>
      </c>
    </row>
    <row r="284" spans="1:8">
      <c r="A284" s="61" t="s">
        <v>627</v>
      </c>
      <c r="B284" s="63">
        <v>0</v>
      </c>
      <c r="C284" s="55">
        <v>16820</v>
      </c>
      <c r="D284" s="55"/>
      <c r="E284" s="55">
        <f t="shared" si="12"/>
        <v>16820</v>
      </c>
      <c r="F284" s="55">
        <v>16820</v>
      </c>
      <c r="G284" s="56">
        <f t="shared" si="13"/>
        <v>-16820</v>
      </c>
      <c r="H284" s="57">
        <f t="shared" si="14"/>
        <v>-100</v>
      </c>
    </row>
    <row r="285" spans="1:8">
      <c r="A285" s="61" t="s">
        <v>628</v>
      </c>
      <c r="B285" s="63">
        <v>22614</v>
      </c>
      <c r="C285" s="55">
        <v>121</v>
      </c>
      <c r="D285" s="55"/>
      <c r="E285" s="55">
        <f t="shared" si="12"/>
        <v>121</v>
      </c>
      <c r="F285" s="55">
        <v>121</v>
      </c>
      <c r="G285" s="56">
        <f t="shared" si="13"/>
        <v>22493</v>
      </c>
      <c r="H285" s="57">
        <f t="shared" si="14"/>
        <v>18589.256198347106</v>
      </c>
    </row>
    <row r="286" spans="1:8">
      <c r="A286" s="61" t="s">
        <v>629</v>
      </c>
      <c r="B286" s="63">
        <v>331</v>
      </c>
      <c r="C286" s="55">
        <v>389</v>
      </c>
      <c r="D286" s="55"/>
      <c r="E286" s="55">
        <f t="shared" si="12"/>
        <v>389</v>
      </c>
      <c r="F286" s="55">
        <v>389</v>
      </c>
      <c r="G286" s="56">
        <f t="shared" si="13"/>
        <v>-58</v>
      </c>
      <c r="H286" s="57"/>
    </row>
    <row r="287" spans="1:8">
      <c r="A287" s="61" t="s">
        <v>630</v>
      </c>
      <c r="B287" s="63">
        <v>331</v>
      </c>
      <c r="C287" s="55">
        <v>389</v>
      </c>
      <c r="D287" s="55"/>
      <c r="E287" s="55">
        <f t="shared" si="12"/>
        <v>389</v>
      </c>
      <c r="F287" s="55">
        <v>389</v>
      </c>
      <c r="G287" s="56">
        <f t="shared" si="13"/>
        <v>-58</v>
      </c>
      <c r="H287" s="57"/>
    </row>
    <row r="288" spans="1:8">
      <c r="A288" s="61" t="s">
        <v>631</v>
      </c>
      <c r="B288" s="63">
        <v>41</v>
      </c>
      <c r="C288" s="55">
        <v>35</v>
      </c>
      <c r="D288" s="55"/>
      <c r="E288" s="55">
        <f t="shared" si="12"/>
        <v>35</v>
      </c>
      <c r="F288" s="55">
        <v>35</v>
      </c>
      <c r="G288" s="56">
        <f t="shared" si="13"/>
        <v>6</v>
      </c>
      <c r="H288" s="57">
        <f t="shared" si="14"/>
        <v>17.142857142857142</v>
      </c>
    </row>
    <row r="289" spans="1:8">
      <c r="A289" s="61" t="s">
        <v>632</v>
      </c>
      <c r="B289" s="63">
        <v>41</v>
      </c>
      <c r="C289" s="55">
        <v>35</v>
      </c>
      <c r="D289" s="55"/>
      <c r="E289" s="55">
        <f t="shared" si="12"/>
        <v>35</v>
      </c>
      <c r="F289" s="55">
        <v>35</v>
      </c>
      <c r="G289" s="56">
        <f t="shared" si="13"/>
        <v>6</v>
      </c>
      <c r="H289" s="57">
        <f t="shared" si="14"/>
        <v>17.142857142857142</v>
      </c>
    </row>
    <row r="290" spans="1:8">
      <c r="A290" s="61" t="s">
        <v>837</v>
      </c>
      <c r="B290" s="63">
        <v>24</v>
      </c>
      <c r="C290" s="55"/>
      <c r="D290" s="55"/>
      <c r="E290" s="55"/>
      <c r="F290" s="55"/>
      <c r="G290" s="56"/>
      <c r="H290" s="57"/>
    </row>
    <row r="291" spans="1:8">
      <c r="A291" s="61" t="s">
        <v>829</v>
      </c>
      <c r="B291" s="63">
        <v>24</v>
      </c>
      <c r="C291" s="55"/>
      <c r="D291" s="55"/>
      <c r="E291" s="55"/>
      <c r="F291" s="55"/>
      <c r="G291" s="56"/>
      <c r="H291" s="57"/>
    </row>
    <row r="292" spans="1:8">
      <c r="A292" s="58" t="s">
        <v>835</v>
      </c>
      <c r="B292" s="63">
        <v>338</v>
      </c>
      <c r="C292" s="55">
        <v>274</v>
      </c>
      <c r="D292" s="55">
        <v>13</v>
      </c>
      <c r="E292" s="55">
        <f t="shared" si="12"/>
        <v>261</v>
      </c>
      <c r="F292" s="55">
        <v>261</v>
      </c>
      <c r="G292" s="56">
        <f t="shared" si="13"/>
        <v>77</v>
      </c>
      <c r="H292" s="57">
        <f t="shared" si="14"/>
        <v>29.501915708812259</v>
      </c>
    </row>
    <row r="293" spans="1:8">
      <c r="A293" s="58" t="s">
        <v>836</v>
      </c>
      <c r="B293" s="63">
        <v>338</v>
      </c>
      <c r="C293" s="55">
        <v>274</v>
      </c>
      <c r="D293" s="55">
        <v>13</v>
      </c>
      <c r="E293" s="55">
        <f t="shared" si="12"/>
        <v>261</v>
      </c>
      <c r="F293" s="55">
        <v>261</v>
      </c>
      <c r="G293" s="56">
        <f t="shared" si="13"/>
        <v>77</v>
      </c>
      <c r="H293" s="57">
        <f t="shared" si="14"/>
        <v>29.501915708812259</v>
      </c>
    </row>
    <row r="294" spans="1:8">
      <c r="A294" s="58" t="s">
        <v>633</v>
      </c>
      <c r="B294" s="55">
        <f>B295+B299+B304+B311+B313+B315</f>
        <v>4274</v>
      </c>
      <c r="C294" s="55">
        <f>SUM(C295,C299,C308,C315,C304,C306,C313)</f>
        <v>6756</v>
      </c>
      <c r="D294" s="55">
        <f>SUM(D295,D299,D308,D315,D304,D306,D313)</f>
        <v>33</v>
      </c>
      <c r="E294" s="55">
        <f t="shared" si="12"/>
        <v>6723</v>
      </c>
      <c r="F294" s="55">
        <v>6723</v>
      </c>
      <c r="G294" s="56">
        <f t="shared" si="13"/>
        <v>-2449</v>
      </c>
      <c r="H294" s="57">
        <f t="shared" si="14"/>
        <v>-36.427190242451282</v>
      </c>
    </row>
    <row r="295" spans="1:8">
      <c r="A295" s="58" t="s">
        <v>634</v>
      </c>
      <c r="B295" s="63">
        <v>573</v>
      </c>
      <c r="C295" s="55">
        <v>465</v>
      </c>
      <c r="D295" s="55"/>
      <c r="E295" s="55">
        <f t="shared" si="12"/>
        <v>465</v>
      </c>
      <c r="F295" s="55">
        <v>465</v>
      </c>
      <c r="G295" s="56">
        <f t="shared" si="13"/>
        <v>108</v>
      </c>
      <c r="H295" s="57">
        <f t="shared" si="14"/>
        <v>23.225806451612904</v>
      </c>
    </row>
    <row r="296" spans="1:8">
      <c r="A296" s="58" t="s">
        <v>438</v>
      </c>
      <c r="B296" s="63">
        <v>164</v>
      </c>
      <c r="C296" s="55">
        <v>160</v>
      </c>
      <c r="D296" s="55"/>
      <c r="E296" s="55">
        <f t="shared" si="12"/>
        <v>160</v>
      </c>
      <c r="F296" s="55">
        <v>160</v>
      </c>
      <c r="G296" s="56">
        <f t="shared" si="13"/>
        <v>4</v>
      </c>
      <c r="H296" s="57">
        <f t="shared" si="14"/>
        <v>2.5</v>
      </c>
    </row>
    <row r="297" spans="1:8">
      <c r="A297" s="58" t="s">
        <v>459</v>
      </c>
      <c r="B297" s="63">
        <v>0</v>
      </c>
      <c r="C297" s="55"/>
      <c r="D297" s="55"/>
      <c r="E297" s="55">
        <f t="shared" si="12"/>
        <v>0</v>
      </c>
      <c r="F297" s="55">
        <v>0</v>
      </c>
      <c r="G297" s="56">
        <f t="shared" si="13"/>
        <v>0</v>
      </c>
      <c r="H297" s="57" t="e">
        <f t="shared" si="14"/>
        <v>#DIV/0!</v>
      </c>
    </row>
    <row r="298" spans="1:8">
      <c r="A298" s="58" t="s">
        <v>635</v>
      </c>
      <c r="B298" s="63">
        <v>409</v>
      </c>
      <c r="C298" s="55">
        <v>305</v>
      </c>
      <c r="D298" s="55"/>
      <c r="E298" s="55">
        <f t="shared" si="12"/>
        <v>305</v>
      </c>
      <c r="F298" s="55">
        <v>305</v>
      </c>
      <c r="G298" s="56">
        <f t="shared" si="13"/>
        <v>104</v>
      </c>
      <c r="H298" s="57">
        <f t="shared" si="14"/>
        <v>34.0983606557377</v>
      </c>
    </row>
    <row r="299" spans="1:8">
      <c r="A299" s="58" t="s">
        <v>636</v>
      </c>
      <c r="B299" s="63">
        <v>701</v>
      </c>
      <c r="C299" s="55">
        <v>831</v>
      </c>
      <c r="D299" s="55"/>
      <c r="E299" s="55">
        <f t="shared" si="12"/>
        <v>831</v>
      </c>
      <c r="F299" s="55">
        <v>831</v>
      </c>
      <c r="G299" s="56">
        <f t="shared" si="13"/>
        <v>-130</v>
      </c>
      <c r="H299" s="57">
        <f t="shared" si="14"/>
        <v>-15.643802647412755</v>
      </c>
    </row>
    <row r="300" spans="1:8">
      <c r="A300" s="59" t="s">
        <v>637</v>
      </c>
      <c r="B300" s="63">
        <v>78</v>
      </c>
      <c r="C300" s="55">
        <v>199</v>
      </c>
      <c r="D300" s="55"/>
      <c r="E300" s="55">
        <f t="shared" si="12"/>
        <v>199</v>
      </c>
      <c r="F300" s="55">
        <v>199</v>
      </c>
      <c r="G300" s="56">
        <f t="shared" si="13"/>
        <v>-121</v>
      </c>
      <c r="H300" s="57">
        <f t="shared" si="14"/>
        <v>-60.804020100502512</v>
      </c>
    </row>
    <row r="301" spans="1:8">
      <c r="A301" s="59" t="s">
        <v>638</v>
      </c>
      <c r="B301" s="63">
        <v>623</v>
      </c>
      <c r="C301" s="55">
        <v>610</v>
      </c>
      <c r="D301" s="55"/>
      <c r="E301" s="55">
        <f t="shared" si="12"/>
        <v>610</v>
      </c>
      <c r="F301" s="55">
        <v>610</v>
      </c>
      <c r="G301" s="56">
        <f t="shared" si="13"/>
        <v>13</v>
      </c>
      <c r="H301" s="57">
        <f t="shared" si="14"/>
        <v>2.1311475409836063</v>
      </c>
    </row>
    <row r="302" spans="1:8">
      <c r="A302" s="59" t="s">
        <v>639</v>
      </c>
      <c r="B302" s="63">
        <v>0</v>
      </c>
      <c r="C302" s="55">
        <v>22</v>
      </c>
      <c r="D302" s="55"/>
      <c r="E302" s="55">
        <f t="shared" si="12"/>
        <v>22</v>
      </c>
      <c r="F302" s="55">
        <v>22</v>
      </c>
      <c r="G302" s="56">
        <f t="shared" si="13"/>
        <v>-22</v>
      </c>
      <c r="H302" s="57">
        <f t="shared" si="14"/>
        <v>-100</v>
      </c>
    </row>
    <row r="303" spans="1:8">
      <c r="A303" s="58" t="s">
        <v>640</v>
      </c>
      <c r="B303" s="63">
        <v>0</v>
      </c>
      <c r="C303" s="55"/>
      <c r="D303" s="55"/>
      <c r="E303" s="55">
        <f t="shared" si="12"/>
        <v>0</v>
      </c>
      <c r="F303" s="55">
        <v>0</v>
      </c>
      <c r="G303" s="56">
        <f t="shared" si="13"/>
        <v>0</v>
      </c>
      <c r="H303" s="57" t="e">
        <f t="shared" si="14"/>
        <v>#DIV/0!</v>
      </c>
    </row>
    <row r="304" spans="1:8">
      <c r="A304" s="58" t="s">
        <v>641</v>
      </c>
      <c r="B304" s="63">
        <v>1319</v>
      </c>
      <c r="C304" s="55">
        <v>401</v>
      </c>
      <c r="D304" s="55">
        <v>20</v>
      </c>
      <c r="E304" s="55">
        <f t="shared" si="12"/>
        <v>381</v>
      </c>
      <c r="F304" s="55">
        <v>381</v>
      </c>
      <c r="G304" s="56">
        <f t="shared" si="13"/>
        <v>938</v>
      </c>
      <c r="H304" s="57"/>
    </row>
    <row r="305" spans="1:8" ht="13.5" customHeight="1">
      <c r="A305" s="58" t="s">
        <v>642</v>
      </c>
      <c r="B305" s="63">
        <v>1319</v>
      </c>
      <c r="C305" s="55">
        <v>401</v>
      </c>
      <c r="D305" s="55">
        <v>20</v>
      </c>
      <c r="E305" s="55">
        <f t="shared" si="12"/>
        <v>381</v>
      </c>
      <c r="F305" s="55">
        <v>381</v>
      </c>
      <c r="G305" s="56">
        <f t="shared" si="13"/>
        <v>938</v>
      </c>
      <c r="H305" s="57"/>
    </row>
    <row r="306" spans="1:8" ht="15.75" customHeight="1">
      <c r="A306" s="58" t="s">
        <v>643</v>
      </c>
      <c r="B306" s="63"/>
      <c r="C306" s="55">
        <v>13</v>
      </c>
      <c r="D306" s="55">
        <v>13</v>
      </c>
      <c r="E306" s="55">
        <f t="shared" si="12"/>
        <v>0</v>
      </c>
      <c r="F306" s="55">
        <v>0</v>
      </c>
      <c r="G306" s="56">
        <f t="shared" si="13"/>
        <v>0</v>
      </c>
      <c r="H306" s="57" t="e">
        <f t="shared" si="14"/>
        <v>#DIV/0!</v>
      </c>
    </row>
    <row r="307" spans="1:8" ht="14.25" customHeight="1">
      <c r="A307" s="58" t="s">
        <v>644</v>
      </c>
      <c r="B307" s="63"/>
      <c r="C307" s="55">
        <v>13</v>
      </c>
      <c r="D307" s="55">
        <v>13</v>
      </c>
      <c r="E307" s="55">
        <f t="shared" si="12"/>
        <v>0</v>
      </c>
      <c r="F307" s="55">
        <v>0</v>
      </c>
      <c r="G307" s="56">
        <f t="shared" si="13"/>
        <v>0</v>
      </c>
      <c r="H307" s="57" t="e">
        <f t="shared" si="14"/>
        <v>#DIV/0!</v>
      </c>
    </row>
    <row r="308" spans="1:8">
      <c r="A308" s="58" t="s">
        <v>645</v>
      </c>
      <c r="B308" s="63"/>
      <c r="C308" s="55">
        <v>2013</v>
      </c>
      <c r="D308" s="55"/>
      <c r="E308" s="55">
        <f t="shared" si="12"/>
        <v>2013</v>
      </c>
      <c r="F308" s="55">
        <v>2013</v>
      </c>
      <c r="G308" s="56">
        <f t="shared" si="13"/>
        <v>-2013</v>
      </c>
      <c r="H308" s="57">
        <f t="shared" si="14"/>
        <v>-100</v>
      </c>
    </row>
    <row r="309" spans="1:8">
      <c r="A309" s="58" t="s">
        <v>646</v>
      </c>
      <c r="B309" s="63"/>
      <c r="C309" s="55">
        <v>1347</v>
      </c>
      <c r="D309" s="55"/>
      <c r="E309" s="55">
        <f t="shared" si="12"/>
        <v>1347</v>
      </c>
      <c r="F309" s="55">
        <v>1347</v>
      </c>
      <c r="G309" s="56">
        <f t="shared" si="13"/>
        <v>-1347</v>
      </c>
      <c r="H309" s="57">
        <f t="shared" si="14"/>
        <v>-100</v>
      </c>
    </row>
    <row r="310" spans="1:8">
      <c r="A310" s="58" t="s">
        <v>647</v>
      </c>
      <c r="B310" s="63"/>
      <c r="C310" s="55">
        <v>666</v>
      </c>
      <c r="D310" s="55"/>
      <c r="E310" s="55">
        <f t="shared" si="12"/>
        <v>666</v>
      </c>
      <c r="F310" s="55">
        <v>666</v>
      </c>
      <c r="G310" s="56">
        <f t="shared" si="13"/>
        <v>-666</v>
      </c>
      <c r="H310" s="57">
        <f t="shared" si="14"/>
        <v>-100</v>
      </c>
    </row>
    <row r="311" spans="1:8">
      <c r="A311" s="58" t="s">
        <v>838</v>
      </c>
      <c r="B311" s="63">
        <v>1557</v>
      </c>
      <c r="C311" s="55"/>
      <c r="D311" s="55"/>
      <c r="E311" s="55"/>
      <c r="F311" s="55"/>
      <c r="G311" s="56"/>
      <c r="H311" s="57"/>
    </row>
    <row r="312" spans="1:8">
      <c r="A312" s="58" t="s">
        <v>839</v>
      </c>
      <c r="B312" s="63">
        <v>1557</v>
      </c>
      <c r="C312" s="55"/>
      <c r="D312" s="55"/>
      <c r="E312" s="55"/>
      <c r="F312" s="55"/>
      <c r="G312" s="56"/>
      <c r="H312" s="57"/>
    </row>
    <row r="313" spans="1:8">
      <c r="A313" s="58" t="s">
        <v>648</v>
      </c>
      <c r="B313" s="63">
        <v>64</v>
      </c>
      <c r="C313" s="55">
        <v>33</v>
      </c>
      <c r="D313" s="55"/>
      <c r="E313" s="55">
        <f t="shared" si="12"/>
        <v>33</v>
      </c>
      <c r="F313" s="55">
        <v>33</v>
      </c>
      <c r="G313" s="56">
        <f t="shared" si="13"/>
        <v>31</v>
      </c>
      <c r="H313" s="57"/>
    </row>
    <row r="314" spans="1:8">
      <c r="A314" s="58" t="s">
        <v>649</v>
      </c>
      <c r="B314" s="63">
        <v>64</v>
      </c>
      <c r="C314" s="55">
        <v>33</v>
      </c>
      <c r="D314" s="55"/>
      <c r="E314" s="55">
        <f t="shared" si="12"/>
        <v>33</v>
      </c>
      <c r="F314" s="55">
        <v>33</v>
      </c>
      <c r="G314" s="56">
        <f t="shared" si="13"/>
        <v>31</v>
      </c>
      <c r="H314" s="57"/>
    </row>
    <row r="315" spans="1:8">
      <c r="A315" s="58" t="s">
        <v>650</v>
      </c>
      <c r="B315" s="63">
        <v>60</v>
      </c>
      <c r="C315" s="55">
        <v>3000</v>
      </c>
      <c r="D315" s="55"/>
      <c r="E315" s="55">
        <f t="shared" si="12"/>
        <v>3000</v>
      </c>
      <c r="F315" s="55">
        <v>3000</v>
      </c>
      <c r="G315" s="56">
        <f t="shared" si="13"/>
        <v>-2940</v>
      </c>
      <c r="H315" s="57"/>
    </row>
    <row r="316" spans="1:8">
      <c r="A316" s="58" t="s">
        <v>651</v>
      </c>
      <c r="B316" s="63">
        <v>60</v>
      </c>
      <c r="C316" s="55">
        <v>3000</v>
      </c>
      <c r="D316" s="55"/>
      <c r="E316" s="55">
        <f t="shared" si="12"/>
        <v>3000</v>
      </c>
      <c r="F316" s="55">
        <v>3000</v>
      </c>
      <c r="G316" s="56">
        <f t="shared" si="13"/>
        <v>-2940</v>
      </c>
      <c r="H316" s="57"/>
    </row>
    <row r="317" spans="1:8">
      <c r="A317" s="58" t="s">
        <v>652</v>
      </c>
      <c r="B317" s="55">
        <f>B318+B323+B325+B327+B329</f>
        <v>27106</v>
      </c>
      <c r="C317" s="55">
        <f>SUM(C318,C323,C325,C327,C329)</f>
        <v>4831</v>
      </c>
      <c r="D317" s="55">
        <v>36</v>
      </c>
      <c r="E317" s="55">
        <f t="shared" si="12"/>
        <v>4795</v>
      </c>
      <c r="F317" s="55">
        <v>4795</v>
      </c>
      <c r="G317" s="56">
        <f t="shared" si="13"/>
        <v>22311</v>
      </c>
      <c r="H317" s="57">
        <f t="shared" si="14"/>
        <v>465.29718456725755</v>
      </c>
    </row>
    <row r="318" spans="1:8">
      <c r="A318" s="58" t="s">
        <v>653</v>
      </c>
      <c r="B318" s="63">
        <v>2339</v>
      </c>
      <c r="C318" s="55">
        <v>1599</v>
      </c>
      <c r="D318" s="55"/>
      <c r="E318" s="55">
        <f t="shared" si="12"/>
        <v>1599</v>
      </c>
      <c r="F318" s="55">
        <v>1599</v>
      </c>
      <c r="G318" s="56">
        <f t="shared" si="13"/>
        <v>740</v>
      </c>
      <c r="H318" s="57">
        <f t="shared" si="14"/>
        <v>46.278924327704814</v>
      </c>
    </row>
    <row r="319" spans="1:8">
      <c r="A319" s="58" t="s">
        <v>438</v>
      </c>
      <c r="B319" s="63">
        <v>147</v>
      </c>
      <c r="C319" s="55">
        <v>88</v>
      </c>
      <c r="D319" s="55"/>
      <c r="E319" s="55">
        <f t="shared" si="12"/>
        <v>88</v>
      </c>
      <c r="F319" s="55">
        <v>88</v>
      </c>
      <c r="G319" s="56">
        <f t="shared" si="13"/>
        <v>59</v>
      </c>
      <c r="H319" s="57">
        <f t="shared" si="14"/>
        <v>67.045454545454547</v>
      </c>
    </row>
    <row r="320" spans="1:8">
      <c r="A320" s="58" t="s">
        <v>439</v>
      </c>
      <c r="B320" s="63">
        <v>0</v>
      </c>
      <c r="C320" s="55">
        <v>181</v>
      </c>
      <c r="D320" s="55"/>
      <c r="E320" s="55">
        <f t="shared" si="12"/>
        <v>181</v>
      </c>
      <c r="F320" s="55">
        <v>181</v>
      </c>
      <c r="G320" s="56">
        <f t="shared" si="13"/>
        <v>-181</v>
      </c>
      <c r="H320" s="57">
        <f t="shared" si="14"/>
        <v>-100</v>
      </c>
    </row>
    <row r="321" spans="1:8">
      <c r="A321" s="58" t="s">
        <v>654</v>
      </c>
      <c r="B321" s="63">
        <v>522</v>
      </c>
      <c r="C321" s="55">
        <v>438</v>
      </c>
      <c r="D321" s="55"/>
      <c r="E321" s="55">
        <f t="shared" si="12"/>
        <v>438</v>
      </c>
      <c r="F321" s="55">
        <v>438</v>
      </c>
      <c r="G321" s="56">
        <f t="shared" si="13"/>
        <v>84</v>
      </c>
      <c r="H321" s="57">
        <f t="shared" si="14"/>
        <v>19.17808219178082</v>
      </c>
    </row>
    <row r="322" spans="1:8">
      <c r="A322" s="58" t="s">
        <v>655</v>
      </c>
      <c r="B322" s="63">
        <v>1670</v>
      </c>
      <c r="C322" s="55">
        <v>892</v>
      </c>
      <c r="D322" s="55"/>
      <c r="E322" s="55">
        <f t="shared" si="12"/>
        <v>892</v>
      </c>
      <c r="F322" s="55">
        <v>892</v>
      </c>
      <c r="G322" s="56">
        <f t="shared" si="13"/>
        <v>778</v>
      </c>
      <c r="H322" s="57">
        <f t="shared" si="14"/>
        <v>87.219730941704029</v>
      </c>
    </row>
    <row r="323" spans="1:8">
      <c r="A323" s="58" t="s">
        <v>656</v>
      </c>
      <c r="B323" s="63">
        <v>495</v>
      </c>
      <c r="C323" s="55">
        <v>354</v>
      </c>
      <c r="D323" s="55"/>
      <c r="E323" s="55">
        <f t="shared" si="12"/>
        <v>354</v>
      </c>
      <c r="F323" s="55">
        <v>354</v>
      </c>
      <c r="G323" s="56">
        <f t="shared" si="13"/>
        <v>141</v>
      </c>
      <c r="H323" s="57">
        <f t="shared" si="14"/>
        <v>39.83050847457627</v>
      </c>
    </row>
    <row r="324" spans="1:8">
      <c r="A324" s="58" t="s">
        <v>657</v>
      </c>
      <c r="B324" s="63">
        <v>495</v>
      </c>
      <c r="C324" s="55">
        <v>354</v>
      </c>
      <c r="D324" s="55"/>
      <c r="E324" s="55">
        <f t="shared" si="12"/>
        <v>354</v>
      </c>
      <c r="F324" s="55">
        <v>354</v>
      </c>
      <c r="G324" s="56">
        <f t="shared" si="13"/>
        <v>141</v>
      </c>
      <c r="H324" s="57">
        <f t="shared" si="14"/>
        <v>39.83050847457627</v>
      </c>
    </row>
    <row r="325" spans="1:8">
      <c r="A325" s="58" t="s">
        <v>658</v>
      </c>
      <c r="B325" s="63">
        <v>20105</v>
      </c>
      <c r="C325" s="55">
        <v>1322</v>
      </c>
      <c r="D325" s="55">
        <v>36</v>
      </c>
      <c r="E325" s="55">
        <f t="shared" si="12"/>
        <v>1286</v>
      </c>
      <c r="F325" s="55">
        <v>1286</v>
      </c>
      <c r="G325" s="56">
        <f t="shared" si="13"/>
        <v>18819</v>
      </c>
      <c r="H325" s="57">
        <f t="shared" si="14"/>
        <v>1463.3748055987558</v>
      </c>
    </row>
    <row r="326" spans="1:8">
      <c r="A326" s="58" t="s">
        <v>659</v>
      </c>
      <c r="B326" s="63">
        <v>20105</v>
      </c>
      <c r="C326" s="55">
        <v>1322</v>
      </c>
      <c r="D326" s="55">
        <v>36</v>
      </c>
      <c r="E326" s="55">
        <f t="shared" si="12"/>
        <v>1286</v>
      </c>
      <c r="F326" s="55">
        <v>1286</v>
      </c>
      <c r="G326" s="56">
        <f t="shared" si="13"/>
        <v>18819</v>
      </c>
      <c r="H326" s="57">
        <f t="shared" si="14"/>
        <v>1463.3748055987558</v>
      </c>
    </row>
    <row r="327" spans="1:8">
      <c r="A327" s="58" t="s">
        <v>660</v>
      </c>
      <c r="B327" s="63">
        <v>3971</v>
      </c>
      <c r="C327" s="55">
        <v>1400</v>
      </c>
      <c r="D327" s="55"/>
      <c r="E327" s="55">
        <f t="shared" si="12"/>
        <v>1400</v>
      </c>
      <c r="F327" s="55">
        <v>1400</v>
      </c>
      <c r="G327" s="56">
        <f t="shared" si="13"/>
        <v>2571</v>
      </c>
      <c r="H327" s="57">
        <f t="shared" si="14"/>
        <v>183.64285714285714</v>
      </c>
    </row>
    <row r="328" spans="1:8">
      <c r="A328" s="58" t="s">
        <v>661</v>
      </c>
      <c r="B328" s="63">
        <v>3971</v>
      </c>
      <c r="C328" s="55">
        <v>1400</v>
      </c>
      <c r="D328" s="55"/>
      <c r="E328" s="55">
        <f t="shared" si="12"/>
        <v>1400</v>
      </c>
      <c r="F328" s="55">
        <v>1400</v>
      </c>
      <c r="G328" s="56">
        <f t="shared" si="13"/>
        <v>2571</v>
      </c>
      <c r="H328" s="57">
        <f t="shared" si="14"/>
        <v>183.64285714285714</v>
      </c>
    </row>
    <row r="329" spans="1:8">
      <c r="A329" s="58" t="s">
        <v>662</v>
      </c>
      <c r="B329" s="63">
        <v>196</v>
      </c>
      <c r="C329" s="55">
        <v>156</v>
      </c>
      <c r="D329" s="55"/>
      <c r="E329" s="55">
        <f t="shared" si="12"/>
        <v>156</v>
      </c>
      <c r="F329" s="55">
        <v>156</v>
      </c>
      <c r="G329" s="56">
        <f t="shared" si="13"/>
        <v>40</v>
      </c>
      <c r="H329" s="57">
        <f t="shared" si="14"/>
        <v>25.641025641025639</v>
      </c>
    </row>
    <row r="330" spans="1:8">
      <c r="A330" s="58" t="s">
        <v>663</v>
      </c>
      <c r="B330" s="63">
        <v>196</v>
      </c>
      <c r="C330" s="55">
        <v>156</v>
      </c>
      <c r="D330" s="55"/>
      <c r="E330" s="55">
        <f t="shared" si="12"/>
        <v>156</v>
      </c>
      <c r="F330" s="55">
        <v>156</v>
      </c>
      <c r="G330" s="56">
        <f t="shared" si="13"/>
        <v>40</v>
      </c>
      <c r="H330" s="57">
        <f t="shared" si="14"/>
        <v>25.641025641025639</v>
      </c>
    </row>
    <row r="331" spans="1:8">
      <c r="A331" s="58" t="s">
        <v>664</v>
      </c>
      <c r="B331" s="55">
        <f>B332+B350+B364+B380+B389+B395+B401+B403</f>
        <v>100660</v>
      </c>
      <c r="C331" s="55">
        <f>SUM(C332,C350,C364,C380,C386,C389,C395,C401,C403)</f>
        <v>99128</v>
      </c>
      <c r="D331" s="55">
        <f>SUM(D332,D350,D364,D380,D386,D389,D395,D401,D403)</f>
        <v>7766</v>
      </c>
      <c r="E331" s="55">
        <f t="shared" si="12"/>
        <v>91362</v>
      </c>
      <c r="F331" s="55">
        <v>91362</v>
      </c>
      <c r="G331" s="56">
        <f t="shared" si="13"/>
        <v>9298</v>
      </c>
      <c r="H331" s="57">
        <f t="shared" si="14"/>
        <v>10.177097699262275</v>
      </c>
    </row>
    <row r="332" spans="1:8">
      <c r="A332" s="58" t="s">
        <v>665</v>
      </c>
      <c r="B332" s="55">
        <f>SUM(B333:B349)</f>
        <v>36569</v>
      </c>
      <c r="C332" s="55">
        <v>50715</v>
      </c>
      <c r="D332" s="55">
        <v>1438</v>
      </c>
      <c r="E332" s="55">
        <f t="shared" si="12"/>
        <v>49277</v>
      </c>
      <c r="F332" s="55">
        <v>49277</v>
      </c>
      <c r="G332" s="56">
        <f t="shared" si="13"/>
        <v>-12708</v>
      </c>
      <c r="H332" s="57">
        <f t="shared" si="14"/>
        <v>-25.788907603953167</v>
      </c>
    </row>
    <row r="333" spans="1:8">
      <c r="A333" s="58" t="s">
        <v>438</v>
      </c>
      <c r="B333" s="55">
        <v>555</v>
      </c>
      <c r="C333" s="55">
        <v>466</v>
      </c>
      <c r="D333" s="55">
        <v>202</v>
      </c>
      <c r="E333" s="55">
        <f t="shared" si="12"/>
        <v>264</v>
      </c>
      <c r="F333" s="55">
        <v>264</v>
      </c>
      <c r="G333" s="56">
        <f t="shared" si="13"/>
        <v>291</v>
      </c>
      <c r="H333" s="57">
        <f t="shared" si="14"/>
        <v>110.22727272727273</v>
      </c>
    </row>
    <row r="334" spans="1:8">
      <c r="A334" s="58" t="s">
        <v>439</v>
      </c>
      <c r="B334" s="55">
        <v>7</v>
      </c>
      <c r="C334" s="55">
        <v>222</v>
      </c>
      <c r="D334" s="55"/>
      <c r="E334" s="55">
        <f t="shared" si="12"/>
        <v>222</v>
      </c>
      <c r="F334" s="55">
        <v>222</v>
      </c>
      <c r="G334" s="56">
        <f t="shared" si="13"/>
        <v>-215</v>
      </c>
      <c r="H334" s="57">
        <f t="shared" si="14"/>
        <v>-96.846846846846844</v>
      </c>
    </row>
    <row r="335" spans="1:8">
      <c r="A335" s="58" t="s">
        <v>444</v>
      </c>
      <c r="B335" s="55">
        <v>3907</v>
      </c>
      <c r="C335" s="55">
        <v>4166</v>
      </c>
      <c r="D335" s="55">
        <v>924</v>
      </c>
      <c r="E335" s="55">
        <f t="shared" si="12"/>
        <v>3242</v>
      </c>
      <c r="F335" s="55">
        <v>3242</v>
      </c>
      <c r="G335" s="56">
        <f t="shared" si="13"/>
        <v>665</v>
      </c>
      <c r="H335" s="57">
        <f t="shared" si="14"/>
        <v>20.512029611351018</v>
      </c>
    </row>
    <row r="336" spans="1:8">
      <c r="A336" s="58" t="s">
        <v>666</v>
      </c>
      <c r="B336" s="55">
        <v>1332</v>
      </c>
      <c r="C336" s="55">
        <v>5484</v>
      </c>
      <c r="D336" s="55"/>
      <c r="E336" s="55">
        <f t="shared" si="12"/>
        <v>5484</v>
      </c>
      <c r="F336" s="55">
        <v>5484</v>
      </c>
      <c r="G336" s="56">
        <f t="shared" si="13"/>
        <v>-4152</v>
      </c>
      <c r="H336" s="57">
        <f t="shared" si="14"/>
        <v>-75.711159737417944</v>
      </c>
    </row>
    <row r="337" spans="1:8">
      <c r="A337" s="58" t="s">
        <v>667</v>
      </c>
      <c r="B337" s="55">
        <v>871</v>
      </c>
      <c r="C337" s="55">
        <v>493</v>
      </c>
      <c r="D337" s="55">
        <v>45</v>
      </c>
      <c r="E337" s="55">
        <f t="shared" si="12"/>
        <v>448</v>
      </c>
      <c r="F337" s="55">
        <v>448</v>
      </c>
      <c r="G337" s="56">
        <f t="shared" si="13"/>
        <v>423</v>
      </c>
      <c r="H337" s="57">
        <f t="shared" si="14"/>
        <v>94.419642857142861</v>
      </c>
    </row>
    <row r="338" spans="1:8">
      <c r="A338" s="65" t="s">
        <v>853</v>
      </c>
      <c r="B338" s="55">
        <v>10</v>
      </c>
      <c r="C338" s="55"/>
      <c r="D338" s="55"/>
      <c r="E338" s="55"/>
      <c r="F338" s="55"/>
      <c r="G338" s="56"/>
      <c r="H338" s="57"/>
    </row>
    <row r="339" spans="1:8">
      <c r="A339" s="58" t="s">
        <v>668</v>
      </c>
      <c r="B339" s="55">
        <v>10</v>
      </c>
      <c r="C339" s="55">
        <v>5</v>
      </c>
      <c r="D339" s="55"/>
      <c r="E339" s="55">
        <f t="shared" si="12"/>
        <v>5</v>
      </c>
      <c r="F339" s="55">
        <v>5</v>
      </c>
      <c r="G339" s="56">
        <f t="shared" si="13"/>
        <v>5</v>
      </c>
      <c r="H339" s="57"/>
    </row>
    <row r="340" spans="1:8">
      <c r="A340" s="59" t="s">
        <v>669</v>
      </c>
      <c r="B340" s="55">
        <v>285</v>
      </c>
      <c r="C340" s="55">
        <v>30</v>
      </c>
      <c r="D340" s="55"/>
      <c r="E340" s="55">
        <f t="shared" si="12"/>
        <v>30</v>
      </c>
      <c r="F340" s="55">
        <v>30</v>
      </c>
      <c r="G340" s="56">
        <f t="shared" si="13"/>
        <v>255</v>
      </c>
      <c r="H340" s="57">
        <f t="shared" si="14"/>
        <v>850</v>
      </c>
    </row>
    <row r="341" spans="1:8">
      <c r="A341" s="59" t="s">
        <v>670</v>
      </c>
      <c r="B341" s="55">
        <v>3</v>
      </c>
      <c r="C341" s="55">
        <v>13860</v>
      </c>
      <c r="D341" s="55"/>
      <c r="E341" s="55">
        <f t="shared" ref="E341:E409" si="15">C341-D341</f>
        <v>13860</v>
      </c>
      <c r="F341" s="55">
        <v>13860</v>
      </c>
      <c r="G341" s="56">
        <f t="shared" ref="G341:G409" si="16">B341-F341</f>
        <v>-13857</v>
      </c>
      <c r="H341" s="57">
        <f t="shared" si="14"/>
        <v>-99.978354978354972</v>
      </c>
    </row>
    <row r="342" spans="1:8">
      <c r="A342" s="58" t="s">
        <v>671</v>
      </c>
      <c r="B342" s="55">
        <v>530</v>
      </c>
      <c r="C342" s="55">
        <v>1898</v>
      </c>
      <c r="D342" s="55"/>
      <c r="E342" s="55">
        <f t="shared" si="15"/>
        <v>1898</v>
      </c>
      <c r="F342" s="55">
        <v>1898</v>
      </c>
      <c r="G342" s="56">
        <f t="shared" si="16"/>
        <v>-1368</v>
      </c>
      <c r="H342" s="57">
        <f t="shared" si="14"/>
        <v>-72.075869336143299</v>
      </c>
    </row>
    <row r="343" spans="1:8">
      <c r="A343" s="58" t="s">
        <v>672</v>
      </c>
      <c r="B343" s="55">
        <v>17359</v>
      </c>
      <c r="C343" s="55">
        <v>15040</v>
      </c>
      <c r="D343" s="55"/>
      <c r="E343" s="55">
        <f t="shared" si="15"/>
        <v>15040</v>
      </c>
      <c r="F343" s="55">
        <v>15040</v>
      </c>
      <c r="G343" s="56">
        <f t="shared" si="16"/>
        <v>2319</v>
      </c>
      <c r="H343" s="57">
        <f t="shared" si="14"/>
        <v>15.418882978723406</v>
      </c>
    </row>
    <row r="344" spans="1:8">
      <c r="A344" s="58" t="s">
        <v>673</v>
      </c>
      <c r="B344" s="55">
        <v>1714</v>
      </c>
      <c r="C344" s="55">
        <v>210</v>
      </c>
      <c r="D344" s="55"/>
      <c r="E344" s="55">
        <f t="shared" si="15"/>
        <v>210</v>
      </c>
      <c r="F344" s="55">
        <v>210</v>
      </c>
      <c r="G344" s="56">
        <f t="shared" si="16"/>
        <v>1504</v>
      </c>
      <c r="H344" s="57"/>
    </row>
    <row r="345" spans="1:8">
      <c r="A345" s="65" t="s">
        <v>854</v>
      </c>
      <c r="B345" s="55">
        <v>4890</v>
      </c>
      <c r="C345" s="55"/>
      <c r="D345" s="55"/>
      <c r="E345" s="55"/>
      <c r="F345" s="55"/>
      <c r="G345" s="56"/>
      <c r="H345" s="57"/>
    </row>
    <row r="346" spans="1:8">
      <c r="A346" s="58" t="s">
        <v>674</v>
      </c>
      <c r="B346" s="55">
        <v>667</v>
      </c>
      <c r="C346" s="55">
        <v>45</v>
      </c>
      <c r="D346" s="55">
        <v>45</v>
      </c>
      <c r="E346" s="55">
        <f t="shared" si="15"/>
        <v>0</v>
      </c>
      <c r="F346" s="55">
        <v>0</v>
      </c>
      <c r="G346" s="56">
        <f t="shared" si="16"/>
        <v>667</v>
      </c>
      <c r="H346" s="57" t="e">
        <f t="shared" ref="H346:H408" si="17">G346/F346*100</f>
        <v>#DIV/0!</v>
      </c>
    </row>
    <row r="347" spans="1:8">
      <c r="A347" s="58" t="s">
        <v>675</v>
      </c>
      <c r="B347" s="55">
        <v>2786</v>
      </c>
      <c r="C347" s="55">
        <v>4091</v>
      </c>
      <c r="D347" s="55"/>
      <c r="E347" s="55">
        <f t="shared" si="15"/>
        <v>4091</v>
      </c>
      <c r="F347" s="55">
        <v>4091</v>
      </c>
      <c r="G347" s="56">
        <f t="shared" si="16"/>
        <v>-1305</v>
      </c>
      <c r="H347" s="57">
        <f t="shared" si="17"/>
        <v>-31.899291126863851</v>
      </c>
    </row>
    <row r="348" spans="1:8">
      <c r="A348" s="58" t="s">
        <v>676</v>
      </c>
      <c r="B348" s="55">
        <v>17</v>
      </c>
      <c r="C348" s="55">
        <v>18</v>
      </c>
      <c r="D348" s="55"/>
      <c r="E348" s="55">
        <f t="shared" si="15"/>
        <v>18</v>
      </c>
      <c r="F348" s="55">
        <v>18</v>
      </c>
      <c r="G348" s="56">
        <f t="shared" si="16"/>
        <v>-1</v>
      </c>
      <c r="H348" s="57">
        <f t="shared" si="17"/>
        <v>-5.5555555555555554</v>
      </c>
    </row>
    <row r="349" spans="1:8">
      <c r="A349" s="58" t="s">
        <v>677</v>
      </c>
      <c r="B349" s="55">
        <v>1626</v>
      </c>
      <c r="C349" s="55">
        <v>4687</v>
      </c>
      <c r="D349" s="55">
        <v>222</v>
      </c>
      <c r="E349" s="55">
        <f t="shared" si="15"/>
        <v>4465</v>
      </c>
      <c r="F349" s="55">
        <v>4465</v>
      </c>
      <c r="G349" s="56">
        <f t="shared" si="16"/>
        <v>-2839</v>
      </c>
      <c r="H349" s="57">
        <f t="shared" si="17"/>
        <v>-63.583426651735721</v>
      </c>
    </row>
    <row r="350" spans="1:8">
      <c r="A350" s="65" t="s">
        <v>855</v>
      </c>
      <c r="B350" s="55">
        <f>SUM(B351:B363)</f>
        <v>11556</v>
      </c>
      <c r="C350" s="55">
        <v>10379</v>
      </c>
      <c r="D350" s="55">
        <v>609</v>
      </c>
      <c r="E350" s="55">
        <f t="shared" si="15"/>
        <v>9770</v>
      </c>
      <c r="F350" s="55">
        <v>9770</v>
      </c>
      <c r="G350" s="56">
        <f t="shared" si="16"/>
        <v>1786</v>
      </c>
      <c r="H350" s="57">
        <f t="shared" si="17"/>
        <v>18.280450358239509</v>
      </c>
    </row>
    <row r="351" spans="1:8">
      <c r="A351" s="58" t="s">
        <v>438</v>
      </c>
      <c r="B351" s="63">
        <v>446</v>
      </c>
      <c r="C351" s="55">
        <v>341</v>
      </c>
      <c r="D351" s="55"/>
      <c r="E351" s="55">
        <f t="shared" si="15"/>
        <v>341</v>
      </c>
      <c r="F351" s="55">
        <v>341</v>
      </c>
      <c r="G351" s="56">
        <f t="shared" si="16"/>
        <v>105</v>
      </c>
      <c r="H351" s="57">
        <f t="shared" si="17"/>
        <v>30.791788856304986</v>
      </c>
    </row>
    <row r="352" spans="1:8">
      <c r="A352" s="58" t="s">
        <v>439</v>
      </c>
      <c r="B352" s="63">
        <v>0</v>
      </c>
      <c r="C352" s="55"/>
      <c r="D352" s="55"/>
      <c r="E352" s="55">
        <f t="shared" si="15"/>
        <v>0</v>
      </c>
      <c r="F352" s="55">
        <v>0</v>
      </c>
      <c r="G352" s="56">
        <f t="shared" si="16"/>
        <v>0</v>
      </c>
      <c r="H352" s="57" t="e">
        <f t="shared" si="17"/>
        <v>#DIV/0!</v>
      </c>
    </row>
    <row r="353" spans="1:8">
      <c r="A353" s="65" t="s">
        <v>856</v>
      </c>
      <c r="B353" s="63">
        <v>2703</v>
      </c>
      <c r="C353" s="55">
        <v>2789</v>
      </c>
      <c r="D353" s="55">
        <v>609</v>
      </c>
      <c r="E353" s="55">
        <f t="shared" si="15"/>
        <v>2180</v>
      </c>
      <c r="F353" s="55">
        <v>2180</v>
      </c>
      <c r="G353" s="56">
        <f t="shared" si="16"/>
        <v>523</v>
      </c>
      <c r="H353" s="57">
        <f t="shared" si="17"/>
        <v>23.990825688073393</v>
      </c>
    </row>
    <row r="354" spans="1:8">
      <c r="A354" s="58" t="s">
        <v>678</v>
      </c>
      <c r="B354" s="63">
        <v>3107</v>
      </c>
      <c r="C354" s="55">
        <v>3489</v>
      </c>
      <c r="D354" s="55"/>
      <c r="E354" s="55">
        <f t="shared" si="15"/>
        <v>3489</v>
      </c>
      <c r="F354" s="55">
        <v>3489</v>
      </c>
      <c r="G354" s="56">
        <f t="shared" si="16"/>
        <v>-382</v>
      </c>
      <c r="H354" s="57">
        <f t="shared" si="17"/>
        <v>-10.948695901404413</v>
      </c>
    </row>
    <row r="355" spans="1:8">
      <c r="A355" s="58" t="s">
        <v>679</v>
      </c>
      <c r="B355" s="63">
        <v>118</v>
      </c>
      <c r="C355" s="55"/>
      <c r="D355" s="55"/>
      <c r="E355" s="55">
        <f t="shared" si="15"/>
        <v>0</v>
      </c>
      <c r="F355" s="55">
        <v>0</v>
      </c>
      <c r="G355" s="56">
        <f t="shared" si="16"/>
        <v>118</v>
      </c>
      <c r="H355" s="57" t="e">
        <f t="shared" si="17"/>
        <v>#DIV/0!</v>
      </c>
    </row>
    <row r="356" spans="1:8">
      <c r="A356" s="58" t="s">
        <v>680</v>
      </c>
      <c r="B356" s="63">
        <v>2604</v>
      </c>
      <c r="C356" s="55">
        <v>2728</v>
      </c>
      <c r="D356" s="55"/>
      <c r="E356" s="55">
        <f t="shared" si="15"/>
        <v>2728</v>
      </c>
      <c r="F356" s="55">
        <v>2728</v>
      </c>
      <c r="G356" s="56">
        <f t="shared" si="16"/>
        <v>-124</v>
      </c>
      <c r="H356" s="57">
        <f t="shared" si="17"/>
        <v>-4.5454545454545459</v>
      </c>
    </row>
    <row r="357" spans="1:8">
      <c r="A357" s="58" t="s">
        <v>681</v>
      </c>
      <c r="B357" s="63">
        <v>0</v>
      </c>
      <c r="C357" s="55"/>
      <c r="D357" s="55"/>
      <c r="E357" s="55">
        <f t="shared" si="15"/>
        <v>0</v>
      </c>
      <c r="F357" s="55">
        <v>0</v>
      </c>
      <c r="G357" s="56">
        <f t="shared" si="16"/>
        <v>0</v>
      </c>
      <c r="H357" s="57" t="e">
        <f t="shared" si="17"/>
        <v>#DIV/0!</v>
      </c>
    </row>
    <row r="358" spans="1:8">
      <c r="A358" s="58" t="s">
        <v>682</v>
      </c>
      <c r="B358" s="63">
        <v>16</v>
      </c>
      <c r="C358" s="55">
        <v>10</v>
      </c>
      <c r="D358" s="55"/>
      <c r="E358" s="55">
        <f t="shared" si="15"/>
        <v>10</v>
      </c>
      <c r="F358" s="55">
        <v>10</v>
      </c>
      <c r="G358" s="56">
        <f t="shared" si="16"/>
        <v>6</v>
      </c>
      <c r="H358" s="57">
        <f t="shared" si="17"/>
        <v>60</v>
      </c>
    </row>
    <row r="359" spans="1:8">
      <c r="A359" s="58" t="s">
        <v>683</v>
      </c>
      <c r="B359" s="63">
        <v>0</v>
      </c>
      <c r="C359" s="55"/>
      <c r="D359" s="55"/>
      <c r="E359" s="55">
        <f t="shared" si="15"/>
        <v>0</v>
      </c>
      <c r="F359" s="55">
        <v>0</v>
      </c>
      <c r="G359" s="56">
        <f t="shared" si="16"/>
        <v>0</v>
      </c>
      <c r="H359" s="57" t="e">
        <f t="shared" si="17"/>
        <v>#DIV/0!</v>
      </c>
    </row>
    <row r="360" spans="1:8">
      <c r="A360" s="58" t="s">
        <v>684</v>
      </c>
      <c r="B360" s="63">
        <v>0</v>
      </c>
      <c r="C360" s="55"/>
      <c r="D360" s="55"/>
      <c r="E360" s="55">
        <f t="shared" si="15"/>
        <v>0</v>
      </c>
      <c r="F360" s="55">
        <v>0</v>
      </c>
      <c r="G360" s="56">
        <f t="shared" si="16"/>
        <v>0</v>
      </c>
      <c r="H360" s="57" t="e">
        <f t="shared" si="17"/>
        <v>#DIV/0!</v>
      </c>
    </row>
    <row r="361" spans="1:8">
      <c r="A361" s="58" t="s">
        <v>685</v>
      </c>
      <c r="B361" s="63">
        <v>175</v>
      </c>
      <c r="C361" s="55">
        <v>192</v>
      </c>
      <c r="D361" s="55"/>
      <c r="E361" s="55">
        <f t="shared" si="15"/>
        <v>192</v>
      </c>
      <c r="F361" s="55">
        <v>192</v>
      </c>
      <c r="G361" s="56">
        <f t="shared" si="16"/>
        <v>-17</v>
      </c>
      <c r="H361" s="57">
        <f t="shared" si="17"/>
        <v>-8.8541666666666679</v>
      </c>
    </row>
    <row r="362" spans="1:8">
      <c r="A362" s="65" t="s">
        <v>857</v>
      </c>
      <c r="B362" s="63">
        <v>27</v>
      </c>
      <c r="C362" s="55"/>
      <c r="D362" s="55"/>
      <c r="E362" s="55"/>
      <c r="F362" s="55"/>
      <c r="G362" s="56"/>
      <c r="H362" s="57"/>
    </row>
    <row r="363" spans="1:8">
      <c r="A363" s="65" t="s">
        <v>858</v>
      </c>
      <c r="B363" s="63">
        <v>2360</v>
      </c>
      <c r="C363" s="55">
        <v>830</v>
      </c>
      <c r="D363" s="55"/>
      <c r="E363" s="55">
        <f t="shared" si="15"/>
        <v>830</v>
      </c>
      <c r="F363" s="55">
        <v>830</v>
      </c>
      <c r="G363" s="56">
        <f t="shared" si="16"/>
        <v>1530</v>
      </c>
      <c r="H363" s="57">
        <f t="shared" si="17"/>
        <v>184.33734939759037</v>
      </c>
    </row>
    <row r="364" spans="1:8">
      <c r="A364" s="58" t="s">
        <v>686</v>
      </c>
      <c r="B364" s="55">
        <f>SUM(B365:B379)</f>
        <v>16229</v>
      </c>
      <c r="C364" s="55">
        <v>9400</v>
      </c>
      <c r="D364" s="55">
        <v>864</v>
      </c>
      <c r="E364" s="55">
        <f t="shared" si="15"/>
        <v>8536</v>
      </c>
      <c r="F364" s="55">
        <v>8536</v>
      </c>
      <c r="G364" s="56">
        <f t="shared" si="16"/>
        <v>7693</v>
      </c>
      <c r="H364" s="57">
        <f t="shared" si="17"/>
        <v>90.124179943767572</v>
      </c>
    </row>
    <row r="365" spans="1:8">
      <c r="A365" s="58" t="s">
        <v>438</v>
      </c>
      <c r="B365" s="63">
        <v>117</v>
      </c>
      <c r="C365" s="55">
        <v>108</v>
      </c>
      <c r="D365" s="55"/>
      <c r="E365" s="55">
        <f t="shared" si="15"/>
        <v>108</v>
      </c>
      <c r="F365" s="55">
        <v>108</v>
      </c>
      <c r="G365" s="56">
        <f t="shared" si="16"/>
        <v>9</v>
      </c>
      <c r="H365" s="57">
        <f t="shared" si="17"/>
        <v>8.3333333333333321</v>
      </c>
    </row>
    <row r="366" spans="1:8">
      <c r="A366" s="58" t="s">
        <v>687</v>
      </c>
      <c r="B366" s="63">
        <v>1034</v>
      </c>
      <c r="C366" s="55">
        <v>750</v>
      </c>
      <c r="D366" s="55"/>
      <c r="E366" s="55">
        <f t="shared" si="15"/>
        <v>750</v>
      </c>
      <c r="F366" s="55">
        <v>750</v>
      </c>
      <c r="G366" s="56">
        <f t="shared" si="16"/>
        <v>284</v>
      </c>
      <c r="H366" s="57">
        <f t="shared" si="17"/>
        <v>37.866666666666667</v>
      </c>
    </row>
    <row r="367" spans="1:8">
      <c r="A367" s="58" t="s">
        <v>688</v>
      </c>
      <c r="B367" s="63">
        <v>47</v>
      </c>
      <c r="C367" s="55">
        <v>1000</v>
      </c>
      <c r="D367" s="55"/>
      <c r="E367" s="55">
        <f t="shared" si="15"/>
        <v>1000</v>
      </c>
      <c r="F367" s="55">
        <v>1000</v>
      </c>
      <c r="G367" s="56">
        <f t="shared" si="16"/>
        <v>-953</v>
      </c>
      <c r="H367" s="57">
        <f t="shared" si="17"/>
        <v>-95.3</v>
      </c>
    </row>
    <row r="368" spans="1:8">
      <c r="A368" s="58" t="s">
        <v>689</v>
      </c>
      <c r="B368" s="63">
        <v>102</v>
      </c>
      <c r="C368" s="55">
        <v>389</v>
      </c>
      <c r="D368" s="55"/>
      <c r="E368" s="55">
        <f t="shared" si="15"/>
        <v>389</v>
      </c>
      <c r="F368" s="55">
        <v>389</v>
      </c>
      <c r="G368" s="56">
        <f t="shared" si="16"/>
        <v>-287</v>
      </c>
      <c r="H368" s="57">
        <f t="shared" si="17"/>
        <v>-73.778920308483293</v>
      </c>
    </row>
    <row r="369" spans="1:8">
      <c r="A369" s="58" t="s">
        <v>690</v>
      </c>
      <c r="B369" s="63">
        <v>330</v>
      </c>
      <c r="C369" s="55">
        <v>126</v>
      </c>
      <c r="D369" s="55"/>
      <c r="E369" s="55">
        <f t="shared" si="15"/>
        <v>126</v>
      </c>
      <c r="F369" s="55">
        <v>126</v>
      </c>
      <c r="G369" s="56">
        <f t="shared" si="16"/>
        <v>204</v>
      </c>
      <c r="H369" s="57"/>
    </row>
    <row r="370" spans="1:8">
      <c r="A370" s="65" t="s">
        <v>859</v>
      </c>
      <c r="B370" s="63">
        <v>398</v>
      </c>
      <c r="C370" s="55"/>
      <c r="D370" s="55"/>
      <c r="E370" s="55"/>
      <c r="F370" s="55"/>
      <c r="G370" s="56"/>
      <c r="H370" s="57"/>
    </row>
    <row r="371" spans="1:8">
      <c r="A371" s="58" t="s">
        <v>691</v>
      </c>
      <c r="B371" s="63">
        <v>264</v>
      </c>
      <c r="C371" s="55">
        <v>521</v>
      </c>
      <c r="D371" s="55"/>
      <c r="E371" s="55">
        <f t="shared" si="15"/>
        <v>521</v>
      </c>
      <c r="F371" s="55">
        <v>521</v>
      </c>
      <c r="G371" s="56">
        <f t="shared" si="16"/>
        <v>-257</v>
      </c>
      <c r="H371" s="57">
        <f t="shared" si="17"/>
        <v>-49.328214971209214</v>
      </c>
    </row>
    <row r="372" spans="1:8">
      <c r="A372" s="58" t="s">
        <v>692</v>
      </c>
      <c r="B372" s="63">
        <v>90</v>
      </c>
      <c r="C372" s="55">
        <v>110</v>
      </c>
      <c r="D372" s="55">
        <v>83</v>
      </c>
      <c r="E372" s="55">
        <f t="shared" si="15"/>
        <v>27</v>
      </c>
      <c r="F372" s="55">
        <v>27</v>
      </c>
      <c r="G372" s="56">
        <f t="shared" si="16"/>
        <v>63</v>
      </c>
      <c r="H372" s="57">
        <f t="shared" si="17"/>
        <v>233.33333333333334</v>
      </c>
    </row>
    <row r="373" spans="1:8">
      <c r="A373" s="58" t="s">
        <v>693</v>
      </c>
      <c r="B373" s="63">
        <v>6597</v>
      </c>
      <c r="C373" s="55">
        <v>4879</v>
      </c>
      <c r="D373" s="55">
        <v>203</v>
      </c>
      <c r="E373" s="55">
        <f t="shared" si="15"/>
        <v>4676</v>
      </c>
      <c r="F373" s="55">
        <v>4676</v>
      </c>
      <c r="G373" s="56">
        <f t="shared" si="16"/>
        <v>1921</v>
      </c>
      <c r="H373" s="57">
        <f t="shared" si="17"/>
        <v>41.082121471343029</v>
      </c>
    </row>
    <row r="374" spans="1:8">
      <c r="A374" s="58" t="s">
        <v>694</v>
      </c>
      <c r="B374" s="63">
        <v>143</v>
      </c>
      <c r="C374" s="55">
        <v>506</v>
      </c>
      <c r="D374" s="55">
        <v>365</v>
      </c>
      <c r="E374" s="55">
        <f t="shared" si="15"/>
        <v>141</v>
      </c>
      <c r="F374" s="55">
        <v>141</v>
      </c>
      <c r="G374" s="56">
        <f t="shared" si="16"/>
        <v>2</v>
      </c>
      <c r="H374" s="57">
        <f t="shared" si="17"/>
        <v>1.4184397163120568</v>
      </c>
    </row>
    <row r="375" spans="1:8">
      <c r="A375" s="65" t="s">
        <v>860</v>
      </c>
      <c r="B375" s="63">
        <v>2400</v>
      </c>
      <c r="C375" s="55"/>
      <c r="D375" s="55"/>
      <c r="E375" s="55"/>
      <c r="F375" s="55"/>
      <c r="G375" s="56"/>
      <c r="H375" s="57"/>
    </row>
    <row r="376" spans="1:8">
      <c r="A376" s="58" t="s">
        <v>695</v>
      </c>
      <c r="B376" s="63">
        <v>122</v>
      </c>
      <c r="C376" s="55">
        <v>655</v>
      </c>
      <c r="D376" s="55"/>
      <c r="E376" s="55">
        <f t="shared" si="15"/>
        <v>655</v>
      </c>
      <c r="F376" s="55">
        <v>655</v>
      </c>
      <c r="G376" s="56">
        <f t="shared" si="16"/>
        <v>-533</v>
      </c>
      <c r="H376" s="57"/>
    </row>
    <row r="377" spans="1:8">
      <c r="A377" s="58" t="s">
        <v>696</v>
      </c>
      <c r="B377" s="63">
        <v>0</v>
      </c>
      <c r="C377" s="55"/>
      <c r="D377" s="55"/>
      <c r="E377" s="55">
        <f t="shared" si="15"/>
        <v>0</v>
      </c>
      <c r="F377" s="55">
        <v>0</v>
      </c>
      <c r="G377" s="56">
        <f t="shared" si="16"/>
        <v>0</v>
      </c>
      <c r="H377" s="57" t="e">
        <f t="shared" si="17"/>
        <v>#DIV/0!</v>
      </c>
    </row>
    <row r="378" spans="1:8">
      <c r="A378" s="58" t="s">
        <v>697</v>
      </c>
      <c r="B378" s="63">
        <v>100</v>
      </c>
      <c r="C378" s="55"/>
      <c r="D378" s="55"/>
      <c r="E378" s="55">
        <f t="shared" si="15"/>
        <v>0</v>
      </c>
      <c r="F378" s="55">
        <v>0</v>
      </c>
      <c r="G378" s="56">
        <f t="shared" si="16"/>
        <v>100</v>
      </c>
      <c r="H378" s="57" t="e">
        <f t="shared" si="17"/>
        <v>#DIV/0!</v>
      </c>
    </row>
    <row r="379" spans="1:8">
      <c r="A379" s="58" t="s">
        <v>698</v>
      </c>
      <c r="B379" s="63">
        <v>4485</v>
      </c>
      <c r="C379" s="55">
        <v>356</v>
      </c>
      <c r="D379" s="55">
        <v>213</v>
      </c>
      <c r="E379" s="55">
        <f t="shared" si="15"/>
        <v>143</v>
      </c>
      <c r="F379" s="55">
        <v>143</v>
      </c>
      <c r="G379" s="56">
        <f t="shared" si="16"/>
        <v>4342</v>
      </c>
      <c r="H379" s="57">
        <f t="shared" si="17"/>
        <v>3036.3636363636365</v>
      </c>
    </row>
    <row r="380" spans="1:8">
      <c r="A380" s="58" t="s">
        <v>699</v>
      </c>
      <c r="B380" s="55">
        <f>SUM(B381:B385)</f>
        <v>10927</v>
      </c>
      <c r="C380" s="55">
        <v>6849</v>
      </c>
      <c r="D380" s="55">
        <v>483</v>
      </c>
      <c r="E380" s="55">
        <f t="shared" si="15"/>
        <v>6366</v>
      </c>
      <c r="F380" s="55">
        <v>6366</v>
      </c>
      <c r="G380" s="56">
        <f t="shared" si="16"/>
        <v>4561</v>
      </c>
      <c r="H380" s="57">
        <f t="shared" si="17"/>
        <v>71.646245680175937</v>
      </c>
    </row>
    <row r="381" spans="1:8">
      <c r="A381" s="58" t="s">
        <v>438</v>
      </c>
      <c r="B381" s="63">
        <v>104</v>
      </c>
      <c r="C381" s="55">
        <v>95</v>
      </c>
      <c r="D381" s="55"/>
      <c r="E381" s="55">
        <f t="shared" si="15"/>
        <v>95</v>
      </c>
      <c r="F381" s="55">
        <v>95</v>
      </c>
      <c r="G381" s="56">
        <f t="shared" si="16"/>
        <v>9</v>
      </c>
      <c r="H381" s="57">
        <f t="shared" si="17"/>
        <v>9.4736842105263168</v>
      </c>
    </row>
    <row r="382" spans="1:8">
      <c r="A382" s="58" t="s">
        <v>700</v>
      </c>
      <c r="B382" s="63">
        <v>0</v>
      </c>
      <c r="C382" s="55">
        <v>548</v>
      </c>
      <c r="D382" s="55">
        <v>150</v>
      </c>
      <c r="E382" s="55">
        <f t="shared" si="15"/>
        <v>398</v>
      </c>
      <c r="F382" s="55">
        <v>398</v>
      </c>
      <c r="G382" s="56">
        <f t="shared" si="16"/>
        <v>-398</v>
      </c>
      <c r="H382" s="57">
        <f t="shared" si="17"/>
        <v>-100</v>
      </c>
    </row>
    <row r="383" spans="1:8">
      <c r="A383" s="65" t="s">
        <v>861</v>
      </c>
      <c r="B383" s="63">
        <v>1</v>
      </c>
      <c r="C383" s="55"/>
      <c r="D383" s="55"/>
      <c r="E383" s="55">
        <f t="shared" si="15"/>
        <v>0</v>
      </c>
      <c r="F383" s="55">
        <v>0</v>
      </c>
      <c r="G383" s="56">
        <f t="shared" si="16"/>
        <v>1</v>
      </c>
      <c r="H383" s="57" t="e">
        <f t="shared" si="17"/>
        <v>#DIV/0!</v>
      </c>
    </row>
    <row r="384" spans="1:8">
      <c r="A384" s="65" t="s">
        <v>862</v>
      </c>
      <c r="B384" s="63">
        <v>174</v>
      </c>
      <c r="C384" s="55"/>
      <c r="D384" s="55"/>
      <c r="E384" s="55"/>
      <c r="F384" s="55"/>
      <c r="G384" s="56"/>
      <c r="H384" s="57"/>
    </row>
    <row r="385" spans="1:8">
      <c r="A385" s="58" t="s">
        <v>701</v>
      </c>
      <c r="B385" s="63">
        <v>10648</v>
      </c>
      <c r="C385" s="55">
        <v>6206</v>
      </c>
      <c r="D385" s="55">
        <v>333</v>
      </c>
      <c r="E385" s="55">
        <f t="shared" si="15"/>
        <v>5873</v>
      </c>
      <c r="F385" s="55">
        <v>5873</v>
      </c>
      <c r="G385" s="56">
        <f t="shared" si="16"/>
        <v>4775</v>
      </c>
      <c r="H385" s="57">
        <f t="shared" si="17"/>
        <v>81.304273795334581</v>
      </c>
    </row>
    <row r="386" spans="1:8">
      <c r="A386" s="58" t="s">
        <v>702</v>
      </c>
      <c r="B386" s="55"/>
      <c r="C386" s="55">
        <v>7850</v>
      </c>
      <c r="D386" s="55"/>
      <c r="E386" s="55">
        <f t="shared" si="15"/>
        <v>7850</v>
      </c>
      <c r="F386" s="55">
        <v>7850</v>
      </c>
      <c r="G386" s="56">
        <f t="shared" si="16"/>
        <v>-7850</v>
      </c>
      <c r="H386" s="57">
        <f t="shared" si="17"/>
        <v>-100</v>
      </c>
    </row>
    <row r="387" spans="1:8">
      <c r="A387" s="58" t="s">
        <v>703</v>
      </c>
      <c r="B387" s="55"/>
      <c r="C387" s="55">
        <v>6496</v>
      </c>
      <c r="D387" s="55"/>
      <c r="E387" s="55">
        <f t="shared" si="15"/>
        <v>6496</v>
      </c>
      <c r="F387" s="55">
        <v>6496</v>
      </c>
      <c r="G387" s="56">
        <f t="shared" si="16"/>
        <v>-6496</v>
      </c>
      <c r="H387" s="57">
        <f t="shared" si="17"/>
        <v>-100</v>
      </c>
    </row>
    <row r="388" spans="1:8">
      <c r="A388" s="58" t="s">
        <v>704</v>
      </c>
      <c r="B388" s="55"/>
      <c r="C388" s="55">
        <v>1354</v>
      </c>
      <c r="D388" s="55"/>
      <c r="E388" s="55">
        <f t="shared" si="15"/>
        <v>1354</v>
      </c>
      <c r="F388" s="55">
        <v>1354</v>
      </c>
      <c r="G388" s="56">
        <f t="shared" si="16"/>
        <v>-1354</v>
      </c>
      <c r="H388" s="57">
        <f t="shared" si="17"/>
        <v>-100</v>
      </c>
    </row>
    <row r="389" spans="1:8">
      <c r="A389" s="58" t="s">
        <v>705</v>
      </c>
      <c r="B389" s="55">
        <f>SUM(B390:B394)</f>
        <v>8556</v>
      </c>
      <c r="C389" s="55">
        <v>9959</v>
      </c>
      <c r="D389" s="55">
        <v>3006</v>
      </c>
      <c r="E389" s="55">
        <f t="shared" si="15"/>
        <v>6953</v>
      </c>
      <c r="F389" s="55">
        <v>6953</v>
      </c>
      <c r="G389" s="56">
        <f t="shared" si="16"/>
        <v>1603</v>
      </c>
      <c r="H389" s="57">
        <f t="shared" si="17"/>
        <v>23.05479649072343</v>
      </c>
    </row>
    <row r="390" spans="1:8">
      <c r="A390" s="58" t="s">
        <v>706</v>
      </c>
      <c r="B390" s="63">
        <v>4454</v>
      </c>
      <c r="C390" s="55">
        <v>5433</v>
      </c>
      <c r="D390" s="55"/>
      <c r="E390" s="55">
        <f t="shared" si="15"/>
        <v>5433</v>
      </c>
      <c r="F390" s="55">
        <v>5433</v>
      </c>
      <c r="G390" s="56">
        <f t="shared" si="16"/>
        <v>-979</v>
      </c>
      <c r="H390" s="57">
        <f t="shared" si="17"/>
        <v>-18.019510399411008</v>
      </c>
    </row>
    <row r="391" spans="1:8">
      <c r="A391" s="58" t="s">
        <v>707</v>
      </c>
      <c r="B391" s="63">
        <v>273</v>
      </c>
      <c r="C391" s="55">
        <v>2590</v>
      </c>
      <c r="D391" s="55">
        <v>2356</v>
      </c>
      <c r="E391" s="55">
        <f t="shared" si="15"/>
        <v>234</v>
      </c>
      <c r="F391" s="55">
        <v>234</v>
      </c>
      <c r="G391" s="56">
        <f t="shared" si="16"/>
        <v>39</v>
      </c>
      <c r="H391" s="57">
        <f t="shared" si="17"/>
        <v>16.666666666666664</v>
      </c>
    </row>
    <row r="392" spans="1:8">
      <c r="A392" s="58" t="s">
        <v>708</v>
      </c>
      <c r="B392" s="63">
        <v>1515</v>
      </c>
      <c r="C392" s="55">
        <v>750</v>
      </c>
      <c r="D392" s="55">
        <v>650</v>
      </c>
      <c r="E392" s="55">
        <f t="shared" si="15"/>
        <v>100</v>
      </c>
      <c r="F392" s="55">
        <v>100</v>
      </c>
      <c r="G392" s="56">
        <f t="shared" si="16"/>
        <v>1415</v>
      </c>
      <c r="H392" s="57"/>
    </row>
    <row r="393" spans="1:8">
      <c r="A393" s="58" t="s">
        <v>709</v>
      </c>
      <c r="B393" s="63">
        <v>773</v>
      </c>
      <c r="C393" s="55">
        <v>746</v>
      </c>
      <c r="D393" s="55"/>
      <c r="E393" s="55">
        <f t="shared" si="15"/>
        <v>746</v>
      </c>
      <c r="F393" s="55">
        <v>746</v>
      </c>
      <c r="G393" s="56">
        <f t="shared" si="16"/>
        <v>27</v>
      </c>
      <c r="H393" s="57">
        <f t="shared" si="17"/>
        <v>3.6193029490616624</v>
      </c>
    </row>
    <row r="394" spans="1:8">
      <c r="A394" s="58" t="s">
        <v>710</v>
      </c>
      <c r="B394" s="63">
        <v>1541</v>
      </c>
      <c r="C394" s="55">
        <v>440</v>
      </c>
      <c r="D394" s="55"/>
      <c r="E394" s="55">
        <f t="shared" si="15"/>
        <v>440</v>
      </c>
      <c r="F394" s="55">
        <v>440</v>
      </c>
      <c r="G394" s="56">
        <f t="shared" si="16"/>
        <v>1101</v>
      </c>
      <c r="H394" s="57">
        <f t="shared" si="17"/>
        <v>250.22727272727275</v>
      </c>
    </row>
    <row r="395" spans="1:8">
      <c r="A395" s="58" t="s">
        <v>711</v>
      </c>
      <c r="B395" s="55">
        <f>SUM(B397:B400)</f>
        <v>305</v>
      </c>
      <c r="C395" s="55">
        <v>1477</v>
      </c>
      <c r="D395" s="55"/>
      <c r="E395" s="55">
        <f t="shared" si="15"/>
        <v>1477</v>
      </c>
      <c r="F395" s="55">
        <v>1477</v>
      </c>
      <c r="G395" s="56">
        <f t="shared" si="16"/>
        <v>-1172</v>
      </c>
      <c r="H395" s="57">
        <f t="shared" si="17"/>
        <v>-79.350033852403527</v>
      </c>
    </row>
    <row r="396" spans="1:8" hidden="1">
      <c r="A396" s="58" t="s">
        <v>712</v>
      </c>
      <c r="B396" s="55"/>
      <c r="C396" s="55"/>
      <c r="D396" s="55"/>
      <c r="E396" s="55">
        <f t="shared" si="15"/>
        <v>0</v>
      </c>
      <c r="F396" s="55">
        <v>0</v>
      </c>
      <c r="G396" s="56">
        <f t="shared" si="16"/>
        <v>0</v>
      </c>
      <c r="H396" s="57" t="e">
        <f t="shared" si="17"/>
        <v>#DIV/0!</v>
      </c>
    </row>
    <row r="397" spans="1:8">
      <c r="A397" s="58" t="s">
        <v>713</v>
      </c>
      <c r="B397" s="55">
        <v>381</v>
      </c>
      <c r="C397" s="55">
        <v>331</v>
      </c>
      <c r="D397" s="55"/>
      <c r="E397" s="55">
        <f t="shared" si="15"/>
        <v>331</v>
      </c>
      <c r="F397" s="55">
        <v>331</v>
      </c>
      <c r="G397" s="56">
        <f t="shared" si="16"/>
        <v>50</v>
      </c>
      <c r="H397" s="57"/>
    </row>
    <row r="398" spans="1:8">
      <c r="A398" s="58" t="s">
        <v>714</v>
      </c>
      <c r="B398" s="55">
        <v>-128</v>
      </c>
      <c r="C398" s="55">
        <v>876</v>
      </c>
      <c r="D398" s="55"/>
      <c r="E398" s="55">
        <f t="shared" si="15"/>
        <v>876</v>
      </c>
      <c r="F398" s="55">
        <v>876</v>
      </c>
      <c r="G398" s="56">
        <f t="shared" si="16"/>
        <v>-1004</v>
      </c>
      <c r="H398" s="57">
        <f t="shared" si="17"/>
        <v>-114.61187214611871</v>
      </c>
    </row>
    <row r="399" spans="1:8">
      <c r="A399" s="58" t="s">
        <v>715</v>
      </c>
      <c r="B399" s="55"/>
      <c r="C399" s="55">
        <v>220</v>
      </c>
      <c r="D399" s="55"/>
      <c r="E399" s="55">
        <f t="shared" si="15"/>
        <v>220</v>
      </c>
      <c r="F399" s="55">
        <v>220</v>
      </c>
      <c r="G399" s="56">
        <f t="shared" si="16"/>
        <v>-220</v>
      </c>
      <c r="H399" s="57"/>
    </row>
    <row r="400" spans="1:8">
      <c r="A400" s="58" t="s">
        <v>716</v>
      </c>
      <c r="B400" s="55">
        <v>52</v>
      </c>
      <c r="C400" s="55">
        <v>50</v>
      </c>
      <c r="D400" s="55"/>
      <c r="E400" s="55">
        <f t="shared" si="15"/>
        <v>50</v>
      </c>
      <c r="F400" s="55">
        <v>50</v>
      </c>
      <c r="G400" s="56">
        <f t="shared" si="16"/>
        <v>2</v>
      </c>
      <c r="H400" s="57">
        <f t="shared" si="17"/>
        <v>4</v>
      </c>
    </row>
    <row r="401" spans="1:8">
      <c r="A401" s="58" t="s">
        <v>717</v>
      </c>
      <c r="B401" s="55">
        <v>12803</v>
      </c>
      <c r="C401" s="55"/>
      <c r="D401" s="55"/>
      <c r="E401" s="55">
        <f t="shared" si="15"/>
        <v>0</v>
      </c>
      <c r="F401" s="55">
        <v>0</v>
      </c>
      <c r="G401" s="56">
        <f t="shared" si="16"/>
        <v>12803</v>
      </c>
      <c r="H401" s="57" t="e">
        <f t="shared" si="17"/>
        <v>#DIV/0!</v>
      </c>
    </row>
    <row r="402" spans="1:8">
      <c r="A402" s="58" t="s">
        <v>718</v>
      </c>
      <c r="B402" s="55">
        <v>12803</v>
      </c>
      <c r="C402" s="55"/>
      <c r="D402" s="55"/>
      <c r="E402" s="55">
        <f t="shared" si="15"/>
        <v>0</v>
      </c>
      <c r="F402" s="55">
        <v>0</v>
      </c>
      <c r="G402" s="56">
        <f t="shared" si="16"/>
        <v>12803</v>
      </c>
      <c r="H402" s="57" t="e">
        <f t="shared" si="17"/>
        <v>#DIV/0!</v>
      </c>
    </row>
    <row r="403" spans="1:8">
      <c r="A403" s="58" t="s">
        <v>719</v>
      </c>
      <c r="B403" s="55">
        <v>3715</v>
      </c>
      <c r="C403" s="55">
        <v>2499</v>
      </c>
      <c r="D403" s="55">
        <v>1366</v>
      </c>
      <c r="E403" s="55">
        <f t="shared" si="15"/>
        <v>1133</v>
      </c>
      <c r="F403" s="55">
        <v>1133</v>
      </c>
      <c r="G403" s="56">
        <f t="shared" si="16"/>
        <v>2582</v>
      </c>
      <c r="H403" s="57">
        <f t="shared" si="17"/>
        <v>227.89055604589583</v>
      </c>
    </row>
    <row r="404" spans="1:8">
      <c r="A404" s="58" t="s">
        <v>720</v>
      </c>
      <c r="B404" s="55">
        <v>3715</v>
      </c>
      <c r="C404" s="55">
        <v>2499</v>
      </c>
      <c r="D404" s="55">
        <v>1366</v>
      </c>
      <c r="E404" s="55">
        <f t="shared" si="15"/>
        <v>1133</v>
      </c>
      <c r="F404" s="55">
        <v>1133</v>
      </c>
      <c r="G404" s="56">
        <f t="shared" si="16"/>
        <v>2582</v>
      </c>
      <c r="H404" s="57">
        <f t="shared" si="17"/>
        <v>227.89055604589583</v>
      </c>
    </row>
    <row r="405" spans="1:8">
      <c r="A405" s="58" t="s">
        <v>721</v>
      </c>
      <c r="B405" s="55">
        <f>B406+B413+B418</f>
        <v>21029</v>
      </c>
      <c r="C405" s="55">
        <f>SUM(C406,C413,C418,C420)</f>
        <v>14424</v>
      </c>
      <c r="D405" s="55"/>
      <c r="E405" s="55">
        <f t="shared" si="15"/>
        <v>14424</v>
      </c>
      <c r="F405" s="55">
        <v>14424</v>
      </c>
      <c r="G405" s="56">
        <f t="shared" si="16"/>
        <v>6605</v>
      </c>
      <c r="H405" s="57">
        <f t="shared" si="17"/>
        <v>45.791735995562952</v>
      </c>
    </row>
    <row r="406" spans="1:8">
      <c r="A406" s="58" t="s">
        <v>722</v>
      </c>
      <c r="B406" s="63">
        <v>7044</v>
      </c>
      <c r="C406" s="55">
        <v>10639</v>
      </c>
      <c r="D406" s="55"/>
      <c r="E406" s="55">
        <f t="shared" si="15"/>
        <v>10639</v>
      </c>
      <c r="F406" s="55">
        <v>10639</v>
      </c>
      <c r="G406" s="56">
        <f t="shared" si="16"/>
        <v>-3595</v>
      </c>
      <c r="H406" s="57">
        <f t="shared" si="17"/>
        <v>-33.790769809192597</v>
      </c>
    </row>
    <row r="407" spans="1:8">
      <c r="A407" s="58" t="s">
        <v>438</v>
      </c>
      <c r="B407" s="63">
        <v>124</v>
      </c>
      <c r="C407" s="55">
        <v>119</v>
      </c>
      <c r="D407" s="55"/>
      <c r="E407" s="55">
        <f t="shared" si="15"/>
        <v>119</v>
      </c>
      <c r="F407" s="55">
        <v>119</v>
      </c>
      <c r="G407" s="56">
        <f t="shared" si="16"/>
        <v>5</v>
      </c>
      <c r="H407" s="57">
        <f t="shared" si="17"/>
        <v>4.2016806722689077</v>
      </c>
    </row>
    <row r="408" spans="1:8">
      <c r="A408" s="58" t="s">
        <v>459</v>
      </c>
      <c r="B408" s="63">
        <v>42</v>
      </c>
      <c r="C408" s="55"/>
      <c r="D408" s="55"/>
      <c r="E408" s="55">
        <f t="shared" si="15"/>
        <v>0</v>
      </c>
      <c r="F408" s="55">
        <v>0</v>
      </c>
      <c r="G408" s="56">
        <f t="shared" si="16"/>
        <v>42</v>
      </c>
      <c r="H408" s="57" t="e">
        <f t="shared" si="17"/>
        <v>#DIV/0!</v>
      </c>
    </row>
    <row r="409" spans="1:8">
      <c r="A409" s="58" t="s">
        <v>723</v>
      </c>
      <c r="B409" s="63">
        <v>6370</v>
      </c>
      <c r="C409" s="55">
        <v>6875</v>
      </c>
      <c r="D409" s="55"/>
      <c r="E409" s="55">
        <f t="shared" si="15"/>
        <v>6875</v>
      </c>
      <c r="F409" s="55">
        <v>6875</v>
      </c>
      <c r="G409" s="56">
        <f t="shared" si="16"/>
        <v>-505</v>
      </c>
      <c r="H409" s="57"/>
    </row>
    <row r="410" spans="1:8">
      <c r="A410" s="58" t="s">
        <v>724</v>
      </c>
      <c r="B410" s="63">
        <v>162</v>
      </c>
      <c r="C410" s="55">
        <v>472</v>
      </c>
      <c r="D410" s="55"/>
      <c r="E410" s="55">
        <f t="shared" ref="E410:E483" si="18">C410-D410</f>
        <v>472</v>
      </c>
      <c r="F410" s="55">
        <v>472</v>
      </c>
      <c r="G410" s="56">
        <f t="shared" ref="G410:G483" si="19">B410-F410</f>
        <v>-310</v>
      </c>
      <c r="H410" s="57">
        <f t="shared" ref="H410:H483" si="20">G410/F410*100</f>
        <v>-65.677966101694921</v>
      </c>
    </row>
    <row r="411" spans="1:8">
      <c r="A411" s="58" t="s">
        <v>725</v>
      </c>
      <c r="B411" s="63">
        <v>346</v>
      </c>
      <c r="C411" s="55">
        <v>341</v>
      </c>
      <c r="D411" s="55"/>
      <c r="E411" s="55">
        <f t="shared" si="18"/>
        <v>341</v>
      </c>
      <c r="F411" s="55">
        <v>341</v>
      </c>
      <c r="G411" s="56">
        <f t="shared" si="19"/>
        <v>5</v>
      </c>
      <c r="H411" s="57">
        <f t="shared" si="20"/>
        <v>1.466275659824047</v>
      </c>
    </row>
    <row r="412" spans="1:8">
      <c r="A412" s="58" t="s">
        <v>726</v>
      </c>
      <c r="B412" s="63">
        <v>0</v>
      </c>
      <c r="C412" s="55">
        <v>2832</v>
      </c>
      <c r="D412" s="55"/>
      <c r="E412" s="55">
        <f t="shared" si="18"/>
        <v>2832</v>
      </c>
      <c r="F412" s="55">
        <v>2832</v>
      </c>
      <c r="G412" s="56">
        <f t="shared" si="19"/>
        <v>-2832</v>
      </c>
      <c r="H412" s="57">
        <f t="shared" si="20"/>
        <v>-100</v>
      </c>
    </row>
    <row r="413" spans="1:8">
      <c r="A413" s="58" t="s">
        <v>727</v>
      </c>
      <c r="B413" s="63">
        <v>10797</v>
      </c>
      <c r="C413" s="55">
        <v>1002</v>
      </c>
      <c r="D413" s="55"/>
      <c r="E413" s="55">
        <f t="shared" si="18"/>
        <v>1002</v>
      </c>
      <c r="F413" s="55">
        <v>1002</v>
      </c>
      <c r="G413" s="56">
        <f t="shared" si="19"/>
        <v>9795</v>
      </c>
      <c r="H413" s="57">
        <f t="shared" si="20"/>
        <v>977.54491017964074</v>
      </c>
    </row>
    <row r="414" spans="1:8">
      <c r="A414" s="58" t="s">
        <v>728</v>
      </c>
      <c r="B414" s="63">
        <v>172</v>
      </c>
      <c r="C414" s="55">
        <v>246</v>
      </c>
      <c r="D414" s="55"/>
      <c r="E414" s="55">
        <f t="shared" si="18"/>
        <v>246</v>
      </c>
      <c r="F414" s="55">
        <v>246</v>
      </c>
      <c r="G414" s="56">
        <f t="shared" si="19"/>
        <v>-74</v>
      </c>
      <c r="H414" s="57">
        <f t="shared" si="20"/>
        <v>-30.081300813008134</v>
      </c>
    </row>
    <row r="415" spans="1:8">
      <c r="A415" s="58" t="s">
        <v>729</v>
      </c>
      <c r="B415" s="63">
        <v>238</v>
      </c>
      <c r="C415" s="55">
        <v>270</v>
      </c>
      <c r="D415" s="55"/>
      <c r="E415" s="55">
        <f t="shared" si="18"/>
        <v>270</v>
      </c>
      <c r="F415" s="55">
        <v>270</v>
      </c>
      <c r="G415" s="56">
        <f t="shared" si="19"/>
        <v>-32</v>
      </c>
      <c r="H415" s="57">
        <f t="shared" si="20"/>
        <v>-11.851851851851853</v>
      </c>
    </row>
    <row r="416" spans="1:8">
      <c r="A416" s="58" t="s">
        <v>730</v>
      </c>
      <c r="B416" s="63">
        <v>367</v>
      </c>
      <c r="C416" s="55">
        <v>418</v>
      </c>
      <c r="D416" s="55"/>
      <c r="E416" s="55">
        <f t="shared" si="18"/>
        <v>418</v>
      </c>
      <c r="F416" s="55">
        <v>418</v>
      </c>
      <c r="G416" s="56">
        <f t="shared" si="19"/>
        <v>-51</v>
      </c>
      <c r="H416" s="57">
        <f t="shared" si="20"/>
        <v>-12.200956937799043</v>
      </c>
    </row>
    <row r="417" spans="1:8">
      <c r="A417" s="58" t="s">
        <v>731</v>
      </c>
      <c r="B417" s="63">
        <v>10020</v>
      </c>
      <c r="C417" s="55">
        <v>68</v>
      </c>
      <c r="D417" s="55"/>
      <c r="E417" s="55">
        <f t="shared" si="18"/>
        <v>68</v>
      </c>
      <c r="F417" s="55">
        <v>68</v>
      </c>
      <c r="G417" s="56">
        <f t="shared" si="19"/>
        <v>9952</v>
      </c>
      <c r="H417" s="57"/>
    </row>
    <row r="418" spans="1:8">
      <c r="A418" s="58" t="s">
        <v>732</v>
      </c>
      <c r="B418" s="63">
        <v>3188</v>
      </c>
      <c r="C418" s="55">
        <v>2783</v>
      </c>
      <c r="D418" s="55"/>
      <c r="E418" s="55">
        <f t="shared" si="18"/>
        <v>2783</v>
      </c>
      <c r="F418" s="55">
        <v>2783</v>
      </c>
      <c r="G418" s="56">
        <f t="shared" si="19"/>
        <v>405</v>
      </c>
      <c r="H418" s="57">
        <f t="shared" si="20"/>
        <v>14.552641034854474</v>
      </c>
    </row>
    <row r="419" spans="1:8">
      <c r="A419" s="58" t="s">
        <v>733</v>
      </c>
      <c r="B419" s="63">
        <v>3188</v>
      </c>
      <c r="C419" s="55">
        <v>2783</v>
      </c>
      <c r="D419" s="55"/>
      <c r="E419" s="55">
        <f t="shared" si="18"/>
        <v>2783</v>
      </c>
      <c r="F419" s="55">
        <v>2783</v>
      </c>
      <c r="G419" s="56">
        <f t="shared" si="19"/>
        <v>405</v>
      </c>
      <c r="H419" s="57">
        <f t="shared" si="20"/>
        <v>14.552641034854474</v>
      </c>
    </row>
    <row r="420" spans="1:8">
      <c r="A420" s="59" t="s">
        <v>734</v>
      </c>
      <c r="B420" s="63">
        <v>0</v>
      </c>
      <c r="C420" s="55"/>
      <c r="D420" s="55"/>
      <c r="E420" s="55">
        <f t="shared" si="18"/>
        <v>0</v>
      </c>
      <c r="F420" s="55">
        <v>0</v>
      </c>
      <c r="G420" s="56">
        <f t="shared" si="19"/>
        <v>0</v>
      </c>
      <c r="H420" s="57" t="e">
        <f t="shared" si="20"/>
        <v>#DIV/0!</v>
      </c>
    </row>
    <row r="421" spans="1:8">
      <c r="A421" s="59" t="s">
        <v>735</v>
      </c>
      <c r="B421" s="63">
        <v>0</v>
      </c>
      <c r="C421" s="55"/>
      <c r="D421" s="55"/>
      <c r="E421" s="55">
        <f t="shared" si="18"/>
        <v>0</v>
      </c>
      <c r="F421" s="55">
        <v>0</v>
      </c>
      <c r="G421" s="56">
        <f t="shared" si="19"/>
        <v>0</v>
      </c>
      <c r="H421" s="57" t="e">
        <f t="shared" si="20"/>
        <v>#DIV/0!</v>
      </c>
    </row>
    <row r="422" spans="1:8">
      <c r="A422" s="58" t="s">
        <v>840</v>
      </c>
      <c r="B422" s="55">
        <f>B423+B426+B428</f>
        <v>801</v>
      </c>
      <c r="C422" s="55">
        <f>C423+C426</f>
        <v>352</v>
      </c>
      <c r="D422" s="55"/>
      <c r="E422" s="55">
        <f t="shared" si="18"/>
        <v>352</v>
      </c>
      <c r="F422" s="55">
        <v>352</v>
      </c>
      <c r="G422" s="56">
        <f t="shared" si="19"/>
        <v>449</v>
      </c>
      <c r="H422" s="57">
        <f t="shared" si="20"/>
        <v>127.55681818181819</v>
      </c>
    </row>
    <row r="423" spans="1:8">
      <c r="A423" s="58" t="s">
        <v>736</v>
      </c>
      <c r="B423" s="55"/>
      <c r="C423" s="55">
        <v>302</v>
      </c>
      <c r="D423" s="55"/>
      <c r="E423" s="55">
        <f t="shared" si="18"/>
        <v>302</v>
      </c>
      <c r="F423" s="55">
        <v>302</v>
      </c>
      <c r="G423" s="56">
        <f t="shared" si="19"/>
        <v>-302</v>
      </c>
      <c r="H423" s="57">
        <f t="shared" si="20"/>
        <v>-100</v>
      </c>
    </row>
    <row r="424" spans="1:8">
      <c r="A424" s="58" t="s">
        <v>438</v>
      </c>
      <c r="B424" s="55"/>
      <c r="C424" s="55">
        <v>257</v>
      </c>
      <c r="D424" s="55"/>
      <c r="E424" s="55">
        <f t="shared" si="18"/>
        <v>257</v>
      </c>
      <c r="F424" s="55">
        <v>257</v>
      </c>
      <c r="G424" s="56">
        <f t="shared" si="19"/>
        <v>-257</v>
      </c>
      <c r="H424" s="57">
        <f t="shared" si="20"/>
        <v>-100</v>
      </c>
    </row>
    <row r="425" spans="1:8">
      <c r="A425" s="59" t="s">
        <v>737</v>
      </c>
      <c r="B425" s="55"/>
      <c r="C425" s="55">
        <v>45</v>
      </c>
      <c r="D425" s="55"/>
      <c r="E425" s="55">
        <f t="shared" si="18"/>
        <v>45</v>
      </c>
      <c r="F425" s="55">
        <v>45</v>
      </c>
      <c r="G425" s="56">
        <f t="shared" si="19"/>
        <v>-45</v>
      </c>
      <c r="H425" s="57">
        <f t="shared" si="20"/>
        <v>-100</v>
      </c>
    </row>
    <row r="426" spans="1:8">
      <c r="A426" s="59" t="s">
        <v>738</v>
      </c>
      <c r="B426" s="55">
        <v>77</v>
      </c>
      <c r="C426" s="55">
        <v>50</v>
      </c>
      <c r="D426" s="55"/>
      <c r="E426" s="55">
        <f t="shared" si="18"/>
        <v>50</v>
      </c>
      <c r="F426" s="55">
        <v>50</v>
      </c>
      <c r="G426" s="56">
        <f t="shared" si="19"/>
        <v>27</v>
      </c>
      <c r="H426" s="57"/>
    </row>
    <row r="427" spans="1:8">
      <c r="A427" s="59" t="s">
        <v>739</v>
      </c>
      <c r="B427" s="55">
        <v>77</v>
      </c>
      <c r="C427" s="55">
        <v>50</v>
      </c>
      <c r="D427" s="55"/>
      <c r="E427" s="55">
        <f t="shared" si="18"/>
        <v>50</v>
      </c>
      <c r="F427" s="55">
        <v>50</v>
      </c>
      <c r="G427" s="56">
        <f t="shared" si="19"/>
        <v>27</v>
      </c>
      <c r="H427" s="57"/>
    </row>
    <row r="428" spans="1:8">
      <c r="A428" s="59" t="s">
        <v>841</v>
      </c>
      <c r="B428" s="55">
        <v>724</v>
      </c>
      <c r="C428" s="55"/>
      <c r="D428" s="55"/>
      <c r="E428" s="55"/>
      <c r="F428" s="55"/>
      <c r="G428" s="56"/>
      <c r="H428" s="57"/>
    </row>
    <row r="429" spans="1:8">
      <c r="A429" s="59" t="s">
        <v>842</v>
      </c>
      <c r="B429" s="55">
        <v>724</v>
      </c>
      <c r="C429" s="55"/>
      <c r="D429" s="55"/>
      <c r="E429" s="55"/>
      <c r="F429" s="55"/>
      <c r="G429" s="56"/>
      <c r="H429" s="57"/>
    </row>
    <row r="430" spans="1:8">
      <c r="A430" s="58" t="s">
        <v>29</v>
      </c>
      <c r="B430" s="55">
        <f>B431+B438</f>
        <v>620</v>
      </c>
      <c r="C430" s="55">
        <f>C431+C435+C438</f>
        <v>932</v>
      </c>
      <c r="D430" s="55"/>
      <c r="E430" s="55">
        <f t="shared" si="18"/>
        <v>932</v>
      </c>
      <c r="F430" s="55">
        <v>932</v>
      </c>
      <c r="G430" s="56">
        <f t="shared" si="19"/>
        <v>-312</v>
      </c>
      <c r="H430" s="57">
        <f t="shared" si="20"/>
        <v>-33.476394849785407</v>
      </c>
    </row>
    <row r="431" spans="1:8">
      <c r="A431" s="58" t="s">
        <v>740</v>
      </c>
      <c r="B431" s="55">
        <v>557</v>
      </c>
      <c r="C431" s="55">
        <v>851</v>
      </c>
      <c r="D431" s="55"/>
      <c r="E431" s="55">
        <f t="shared" si="18"/>
        <v>851</v>
      </c>
      <c r="F431" s="55">
        <v>851</v>
      </c>
      <c r="G431" s="56">
        <f t="shared" si="19"/>
        <v>-294</v>
      </c>
      <c r="H431" s="57">
        <f t="shared" si="20"/>
        <v>-34.547591069330203</v>
      </c>
    </row>
    <row r="432" spans="1:8">
      <c r="A432" s="58" t="s">
        <v>438</v>
      </c>
      <c r="B432" s="55">
        <v>25</v>
      </c>
      <c r="C432" s="55">
        <v>33</v>
      </c>
      <c r="D432" s="55"/>
      <c r="E432" s="55">
        <f t="shared" si="18"/>
        <v>33</v>
      </c>
      <c r="F432" s="55">
        <v>33</v>
      </c>
      <c r="G432" s="56">
        <f t="shared" si="19"/>
        <v>-8</v>
      </c>
      <c r="H432" s="57">
        <f t="shared" si="20"/>
        <v>-24.242424242424242</v>
      </c>
    </row>
    <row r="433" spans="1:8">
      <c r="A433" s="58" t="s">
        <v>444</v>
      </c>
      <c r="B433" s="55">
        <v>229</v>
      </c>
      <c r="C433" s="55">
        <v>179</v>
      </c>
      <c r="D433" s="55"/>
      <c r="E433" s="55">
        <f t="shared" si="18"/>
        <v>179</v>
      </c>
      <c r="F433" s="55">
        <v>179</v>
      </c>
      <c r="G433" s="56">
        <f t="shared" si="19"/>
        <v>50</v>
      </c>
      <c r="H433" s="57">
        <f t="shared" si="20"/>
        <v>27.932960893854748</v>
      </c>
    </row>
    <row r="434" spans="1:8">
      <c r="A434" s="58" t="s">
        <v>741</v>
      </c>
      <c r="B434" s="55">
        <v>303</v>
      </c>
      <c r="C434" s="55">
        <v>639</v>
      </c>
      <c r="D434" s="55"/>
      <c r="E434" s="55">
        <f t="shared" si="18"/>
        <v>639</v>
      </c>
      <c r="F434" s="55">
        <v>639</v>
      </c>
      <c r="G434" s="56">
        <f t="shared" si="19"/>
        <v>-336</v>
      </c>
      <c r="H434" s="57">
        <f t="shared" si="20"/>
        <v>-52.582159624413151</v>
      </c>
    </row>
    <row r="435" spans="1:8">
      <c r="A435" s="58" t="s">
        <v>742</v>
      </c>
      <c r="B435" s="55"/>
      <c r="C435" s="55">
        <v>81</v>
      </c>
      <c r="D435" s="55"/>
      <c r="E435" s="55">
        <f t="shared" si="18"/>
        <v>81</v>
      </c>
      <c r="F435" s="55">
        <v>81</v>
      </c>
      <c r="G435" s="56">
        <f t="shared" si="19"/>
        <v>-81</v>
      </c>
      <c r="H435" s="57">
        <f t="shared" si="20"/>
        <v>-100</v>
      </c>
    </row>
    <row r="436" spans="1:8">
      <c r="A436" s="58" t="s">
        <v>743</v>
      </c>
      <c r="B436" s="55"/>
      <c r="C436" s="55">
        <v>65</v>
      </c>
      <c r="D436" s="55"/>
      <c r="E436" s="55">
        <f t="shared" si="18"/>
        <v>65</v>
      </c>
      <c r="F436" s="55">
        <v>65</v>
      </c>
      <c r="G436" s="56">
        <f t="shared" si="19"/>
        <v>-65</v>
      </c>
      <c r="H436" s="57">
        <f t="shared" si="20"/>
        <v>-100</v>
      </c>
    </row>
    <row r="437" spans="1:8">
      <c r="A437" s="58" t="s">
        <v>744</v>
      </c>
      <c r="B437" s="55"/>
      <c r="C437" s="55">
        <v>16</v>
      </c>
      <c r="D437" s="55"/>
      <c r="E437" s="55">
        <f t="shared" si="18"/>
        <v>16</v>
      </c>
      <c r="F437" s="55">
        <v>16</v>
      </c>
      <c r="G437" s="56">
        <f t="shared" si="19"/>
        <v>-16</v>
      </c>
      <c r="H437" s="57">
        <f t="shared" si="20"/>
        <v>-100</v>
      </c>
    </row>
    <row r="438" spans="1:8">
      <c r="A438" s="59" t="s">
        <v>745</v>
      </c>
      <c r="B438" s="55">
        <v>63</v>
      </c>
      <c r="C438" s="55"/>
      <c r="D438" s="55"/>
      <c r="E438" s="55">
        <f t="shared" si="18"/>
        <v>0</v>
      </c>
      <c r="F438" s="55">
        <v>0</v>
      </c>
      <c r="G438" s="56">
        <f t="shared" si="19"/>
        <v>63</v>
      </c>
      <c r="H438" s="57" t="e">
        <f t="shared" si="20"/>
        <v>#DIV/0!</v>
      </c>
    </row>
    <row r="439" spans="1:8">
      <c r="A439" s="59" t="s">
        <v>746</v>
      </c>
      <c r="B439" s="55">
        <v>63</v>
      </c>
      <c r="C439" s="55"/>
      <c r="D439" s="55"/>
      <c r="E439" s="55">
        <f t="shared" si="18"/>
        <v>0</v>
      </c>
      <c r="F439" s="55">
        <v>0</v>
      </c>
      <c r="G439" s="56">
        <f t="shared" si="19"/>
        <v>63</v>
      </c>
      <c r="H439" s="57" t="e">
        <f t="shared" si="20"/>
        <v>#DIV/0!</v>
      </c>
    </row>
    <row r="440" spans="1:8">
      <c r="A440" s="58" t="s">
        <v>747</v>
      </c>
      <c r="B440" s="55">
        <f>B441+B449</f>
        <v>5652</v>
      </c>
      <c r="C440" s="55">
        <f>C441+C449</f>
        <v>3241</v>
      </c>
      <c r="D440" s="55">
        <v>768</v>
      </c>
      <c r="E440" s="55">
        <f t="shared" si="18"/>
        <v>2473</v>
      </c>
      <c r="F440" s="55">
        <v>2473</v>
      </c>
      <c r="G440" s="56">
        <f t="shared" si="19"/>
        <v>3179</v>
      </c>
      <c r="H440" s="57">
        <f t="shared" si="20"/>
        <v>128.54832187626363</v>
      </c>
    </row>
    <row r="441" spans="1:8">
      <c r="A441" s="58" t="s">
        <v>748</v>
      </c>
      <c r="B441" s="55">
        <v>5533</v>
      </c>
      <c r="C441" s="55">
        <v>3122</v>
      </c>
      <c r="D441" s="55">
        <v>768</v>
      </c>
      <c r="E441" s="55">
        <f t="shared" si="18"/>
        <v>2354</v>
      </c>
      <c r="F441" s="55">
        <v>2354</v>
      </c>
      <c r="G441" s="56">
        <f t="shared" si="19"/>
        <v>3179</v>
      </c>
      <c r="H441" s="57">
        <f t="shared" si="20"/>
        <v>135.04672897196261</v>
      </c>
    </row>
    <row r="442" spans="1:8">
      <c r="A442" s="58" t="s">
        <v>438</v>
      </c>
      <c r="B442" s="55">
        <v>206</v>
      </c>
      <c r="C442" s="55">
        <v>272</v>
      </c>
      <c r="D442" s="55"/>
      <c r="E442" s="55">
        <f t="shared" si="18"/>
        <v>272</v>
      </c>
      <c r="F442" s="55">
        <v>272</v>
      </c>
      <c r="G442" s="56">
        <f t="shared" si="19"/>
        <v>-66</v>
      </c>
      <c r="H442" s="57">
        <f t="shared" si="20"/>
        <v>-24.264705882352942</v>
      </c>
    </row>
    <row r="443" spans="1:8">
      <c r="A443" s="58" t="s">
        <v>439</v>
      </c>
      <c r="B443" s="55">
        <v>349</v>
      </c>
      <c r="C443" s="55">
        <v>157</v>
      </c>
      <c r="D443" s="55"/>
      <c r="E443" s="55">
        <f t="shared" si="18"/>
        <v>157</v>
      </c>
      <c r="F443" s="55">
        <v>157</v>
      </c>
      <c r="G443" s="56">
        <f t="shared" si="19"/>
        <v>192</v>
      </c>
      <c r="H443" s="57">
        <f t="shared" si="20"/>
        <v>122.29299363057325</v>
      </c>
    </row>
    <row r="444" spans="1:8">
      <c r="A444" s="58" t="s">
        <v>749</v>
      </c>
      <c r="B444" s="55"/>
      <c r="C444" s="55">
        <v>10</v>
      </c>
      <c r="D444" s="55"/>
      <c r="E444" s="55">
        <f t="shared" si="18"/>
        <v>10</v>
      </c>
      <c r="F444" s="55">
        <v>10</v>
      </c>
      <c r="G444" s="56">
        <f t="shared" si="19"/>
        <v>-10</v>
      </c>
      <c r="H444" s="57"/>
    </row>
    <row r="445" spans="1:8">
      <c r="A445" s="58" t="s">
        <v>750</v>
      </c>
      <c r="B445" s="55"/>
      <c r="C445" s="55">
        <v>428</v>
      </c>
      <c r="D445" s="55">
        <v>418</v>
      </c>
      <c r="E445" s="55">
        <f t="shared" si="18"/>
        <v>10</v>
      </c>
      <c r="F445" s="55">
        <v>10</v>
      </c>
      <c r="G445" s="56">
        <f t="shared" si="19"/>
        <v>-10</v>
      </c>
      <c r="H445" s="57">
        <f t="shared" si="20"/>
        <v>-100</v>
      </c>
    </row>
    <row r="446" spans="1:8">
      <c r="A446" s="58" t="s">
        <v>751</v>
      </c>
      <c r="B446" s="55">
        <v>3285</v>
      </c>
      <c r="C446" s="55"/>
      <c r="D446" s="55"/>
      <c r="E446" s="55">
        <f t="shared" si="18"/>
        <v>0</v>
      </c>
      <c r="F446" s="55">
        <v>0</v>
      </c>
      <c r="G446" s="56">
        <f t="shared" si="19"/>
        <v>3285</v>
      </c>
      <c r="H446" s="57" t="e">
        <f t="shared" si="20"/>
        <v>#DIV/0!</v>
      </c>
    </row>
    <row r="447" spans="1:8">
      <c r="A447" s="58" t="s">
        <v>444</v>
      </c>
      <c r="B447" s="55">
        <v>1370</v>
      </c>
      <c r="C447" s="55">
        <v>1281</v>
      </c>
      <c r="D447" s="55"/>
      <c r="E447" s="55">
        <f t="shared" si="18"/>
        <v>1281</v>
      </c>
      <c r="F447" s="55">
        <v>1281</v>
      </c>
      <c r="G447" s="56">
        <f t="shared" si="19"/>
        <v>89</v>
      </c>
      <c r="H447" s="57">
        <f t="shared" si="20"/>
        <v>6.9476971116315376</v>
      </c>
    </row>
    <row r="448" spans="1:8">
      <c r="A448" s="59" t="s">
        <v>752</v>
      </c>
      <c r="B448" s="55">
        <v>323</v>
      </c>
      <c r="C448" s="55">
        <v>974</v>
      </c>
      <c r="D448" s="55">
        <v>350</v>
      </c>
      <c r="E448" s="55">
        <f t="shared" si="18"/>
        <v>624</v>
      </c>
      <c r="F448" s="55">
        <v>624</v>
      </c>
      <c r="G448" s="56">
        <f t="shared" si="19"/>
        <v>-301</v>
      </c>
      <c r="H448" s="57">
        <f t="shared" si="20"/>
        <v>-48.237179487179489</v>
      </c>
    </row>
    <row r="449" spans="1:8">
      <c r="A449" s="58" t="s">
        <v>753</v>
      </c>
      <c r="B449" s="55">
        <v>119</v>
      </c>
      <c r="C449" s="55">
        <v>119</v>
      </c>
      <c r="D449" s="55"/>
      <c r="E449" s="55">
        <f t="shared" si="18"/>
        <v>119</v>
      </c>
      <c r="F449" s="55">
        <v>119</v>
      </c>
      <c r="G449" s="56">
        <f t="shared" si="19"/>
        <v>0</v>
      </c>
      <c r="H449" s="57">
        <f t="shared" si="20"/>
        <v>0</v>
      </c>
    </row>
    <row r="450" spans="1:8" hidden="1">
      <c r="A450" s="58" t="s">
        <v>754</v>
      </c>
      <c r="B450" s="55"/>
      <c r="C450" s="55"/>
      <c r="D450" s="55"/>
      <c r="E450" s="55">
        <f t="shared" si="18"/>
        <v>0</v>
      </c>
      <c r="F450" s="55">
        <v>0</v>
      </c>
      <c r="G450" s="56">
        <f t="shared" si="19"/>
        <v>0</v>
      </c>
      <c r="H450" s="57" t="e">
        <f t="shared" si="20"/>
        <v>#DIV/0!</v>
      </c>
    </row>
    <row r="451" spans="1:8">
      <c r="A451" s="59" t="s">
        <v>755</v>
      </c>
      <c r="B451" s="55">
        <v>119</v>
      </c>
      <c r="C451" s="55">
        <v>119</v>
      </c>
      <c r="D451" s="55"/>
      <c r="E451" s="55">
        <f t="shared" si="18"/>
        <v>119</v>
      </c>
      <c r="F451" s="55">
        <v>119</v>
      </c>
      <c r="G451" s="56">
        <f t="shared" si="19"/>
        <v>0</v>
      </c>
      <c r="H451" s="57">
        <f t="shared" si="20"/>
        <v>0</v>
      </c>
    </row>
    <row r="452" spans="1:8">
      <c r="A452" s="58" t="s">
        <v>756</v>
      </c>
      <c r="B452" s="55">
        <f>B453+B459+B461</f>
        <v>9104</v>
      </c>
      <c r="C452" s="55">
        <f>C453+C459+C461</f>
        <v>14959</v>
      </c>
      <c r="D452" s="55">
        <v>5905</v>
      </c>
      <c r="E452" s="55">
        <f t="shared" si="18"/>
        <v>9054</v>
      </c>
      <c r="F452" s="55">
        <v>9054</v>
      </c>
      <c r="G452" s="56">
        <f t="shared" si="19"/>
        <v>50</v>
      </c>
      <c r="H452" s="57">
        <f t="shared" si="20"/>
        <v>0.55224210293792797</v>
      </c>
    </row>
    <row r="453" spans="1:8">
      <c r="A453" s="58" t="s">
        <v>757</v>
      </c>
      <c r="B453" s="63">
        <v>3040</v>
      </c>
      <c r="C453" s="55">
        <v>6443</v>
      </c>
      <c r="D453" s="55">
        <v>2699</v>
      </c>
      <c r="E453" s="55">
        <f t="shared" si="18"/>
        <v>3744</v>
      </c>
      <c r="F453" s="55">
        <v>3744</v>
      </c>
      <c r="G453" s="56">
        <f t="shared" si="19"/>
        <v>-704</v>
      </c>
      <c r="H453" s="57">
        <f t="shared" si="20"/>
        <v>-18.803418803418804</v>
      </c>
    </row>
    <row r="454" spans="1:8">
      <c r="A454" s="58" t="s">
        <v>758</v>
      </c>
      <c r="B454" s="63">
        <v>27</v>
      </c>
      <c r="C454" s="55">
        <v>1985</v>
      </c>
      <c r="D454" s="55">
        <v>56</v>
      </c>
      <c r="E454" s="55">
        <f t="shared" si="18"/>
        <v>1929</v>
      </c>
      <c r="F454" s="55">
        <v>1929</v>
      </c>
      <c r="G454" s="56">
        <f t="shared" si="19"/>
        <v>-1902</v>
      </c>
      <c r="H454" s="57">
        <f t="shared" si="20"/>
        <v>-98.600311041990679</v>
      </c>
    </row>
    <row r="455" spans="1:8">
      <c r="A455" s="58" t="s">
        <v>759</v>
      </c>
      <c r="B455" s="63">
        <v>1652</v>
      </c>
      <c r="C455" s="55">
        <v>1125</v>
      </c>
      <c r="D455" s="55"/>
      <c r="E455" s="55">
        <f t="shared" si="18"/>
        <v>1125</v>
      </c>
      <c r="F455" s="55">
        <v>1125</v>
      </c>
      <c r="G455" s="56">
        <f t="shared" si="19"/>
        <v>527</v>
      </c>
      <c r="H455" s="57">
        <f t="shared" si="20"/>
        <v>46.844444444444441</v>
      </c>
    </row>
    <row r="456" spans="1:8">
      <c r="A456" s="58" t="s">
        <v>760</v>
      </c>
      <c r="B456" s="63">
        <v>997</v>
      </c>
      <c r="C456" s="55">
        <v>690</v>
      </c>
      <c r="D456" s="55"/>
      <c r="E456" s="55">
        <f t="shared" si="18"/>
        <v>690</v>
      </c>
      <c r="F456" s="55">
        <v>690</v>
      </c>
      <c r="G456" s="56">
        <f t="shared" si="19"/>
        <v>307</v>
      </c>
      <c r="H456" s="57">
        <f t="shared" si="20"/>
        <v>44.492753623188406</v>
      </c>
    </row>
    <row r="457" spans="1:8">
      <c r="A457" s="58" t="s">
        <v>761</v>
      </c>
      <c r="B457" s="63">
        <v>4</v>
      </c>
      <c r="C457" s="55"/>
      <c r="D457" s="55"/>
      <c r="E457" s="55">
        <f t="shared" si="18"/>
        <v>0</v>
      </c>
      <c r="F457" s="55">
        <v>0</v>
      </c>
      <c r="G457" s="56">
        <f t="shared" si="19"/>
        <v>4</v>
      </c>
      <c r="H457" s="57" t="e">
        <f t="shared" si="20"/>
        <v>#DIV/0!</v>
      </c>
    </row>
    <row r="458" spans="1:8">
      <c r="A458" s="58" t="s">
        <v>762</v>
      </c>
      <c r="B458" s="63">
        <v>360</v>
      </c>
      <c r="C458" s="55">
        <v>2643</v>
      </c>
      <c r="D458" s="55">
        <v>2643</v>
      </c>
      <c r="E458" s="55">
        <f t="shared" si="18"/>
        <v>0</v>
      </c>
      <c r="F458" s="55">
        <v>0</v>
      </c>
      <c r="G458" s="56">
        <f t="shared" si="19"/>
        <v>360</v>
      </c>
      <c r="H458" s="57" t="e">
        <f t="shared" si="20"/>
        <v>#DIV/0!</v>
      </c>
    </row>
    <row r="459" spans="1:8">
      <c r="A459" s="58" t="s">
        <v>763</v>
      </c>
      <c r="B459" s="63">
        <v>5343</v>
      </c>
      <c r="C459" s="55">
        <v>8084</v>
      </c>
      <c r="D459" s="55">
        <v>3206</v>
      </c>
      <c r="E459" s="55">
        <f t="shared" si="18"/>
        <v>4878</v>
      </c>
      <c r="F459" s="55">
        <v>4878</v>
      </c>
      <c r="G459" s="56">
        <f t="shared" si="19"/>
        <v>465</v>
      </c>
      <c r="H459" s="57">
        <f t="shared" si="20"/>
        <v>9.5325953259532596</v>
      </c>
    </row>
    <row r="460" spans="1:8">
      <c r="A460" s="58" t="s">
        <v>764</v>
      </c>
      <c r="B460" s="63">
        <v>5343</v>
      </c>
      <c r="C460" s="55">
        <v>8084</v>
      </c>
      <c r="D460" s="55">
        <v>3206</v>
      </c>
      <c r="E460" s="55">
        <f t="shared" si="18"/>
        <v>4878</v>
      </c>
      <c r="F460" s="55">
        <v>4878</v>
      </c>
      <c r="G460" s="56">
        <f t="shared" si="19"/>
        <v>465</v>
      </c>
      <c r="H460" s="57">
        <f t="shared" si="20"/>
        <v>9.5325953259532596</v>
      </c>
    </row>
    <row r="461" spans="1:8">
      <c r="A461" s="58" t="s">
        <v>765</v>
      </c>
      <c r="B461" s="63">
        <v>721</v>
      </c>
      <c r="C461" s="55">
        <v>432</v>
      </c>
      <c r="D461" s="55"/>
      <c r="E461" s="55">
        <f t="shared" si="18"/>
        <v>432</v>
      </c>
      <c r="F461" s="55">
        <v>432</v>
      </c>
      <c r="G461" s="56">
        <f t="shared" si="19"/>
        <v>289</v>
      </c>
      <c r="H461" s="57">
        <f t="shared" si="20"/>
        <v>66.898148148148152</v>
      </c>
    </row>
    <row r="462" spans="1:8">
      <c r="A462" s="58" t="s">
        <v>766</v>
      </c>
      <c r="B462" s="63">
        <v>721</v>
      </c>
      <c r="C462" s="55">
        <v>432</v>
      </c>
      <c r="D462" s="55"/>
      <c r="E462" s="55">
        <f t="shared" si="18"/>
        <v>432</v>
      </c>
      <c r="F462" s="55">
        <v>432</v>
      </c>
      <c r="G462" s="56">
        <f t="shared" si="19"/>
        <v>289</v>
      </c>
      <c r="H462" s="57">
        <f t="shared" si="20"/>
        <v>66.898148148148152</v>
      </c>
    </row>
    <row r="463" spans="1:8">
      <c r="A463" s="58" t="s">
        <v>767</v>
      </c>
      <c r="B463" s="55">
        <f>B464</f>
        <v>333</v>
      </c>
      <c r="C463" s="55">
        <v>451</v>
      </c>
      <c r="D463" s="55"/>
      <c r="E463" s="55">
        <f t="shared" si="18"/>
        <v>451</v>
      </c>
      <c r="F463" s="55">
        <v>451</v>
      </c>
      <c r="G463" s="56">
        <f t="shared" si="19"/>
        <v>-118</v>
      </c>
      <c r="H463" s="57">
        <f t="shared" si="20"/>
        <v>-26.164079822616408</v>
      </c>
    </row>
    <row r="464" spans="1:8">
      <c r="A464" s="58" t="s">
        <v>768</v>
      </c>
      <c r="B464" s="55">
        <v>333</v>
      </c>
      <c r="C464" s="55">
        <v>451</v>
      </c>
      <c r="D464" s="55"/>
      <c r="E464" s="55">
        <f t="shared" si="18"/>
        <v>451</v>
      </c>
      <c r="F464" s="55">
        <v>451</v>
      </c>
      <c r="G464" s="56">
        <f t="shared" si="19"/>
        <v>-118</v>
      </c>
      <c r="H464" s="57">
        <f t="shared" si="20"/>
        <v>-26.164079822616408</v>
      </c>
    </row>
    <row r="465" spans="1:8">
      <c r="A465" s="59" t="s">
        <v>584</v>
      </c>
      <c r="B465" s="55"/>
      <c r="C465" s="55"/>
      <c r="D465" s="55"/>
      <c r="E465" s="55">
        <f t="shared" si="18"/>
        <v>0</v>
      </c>
      <c r="F465" s="55">
        <v>0</v>
      </c>
      <c r="G465" s="56">
        <f t="shared" si="19"/>
        <v>0</v>
      </c>
      <c r="H465" s="57" t="e">
        <f t="shared" si="20"/>
        <v>#DIV/0!</v>
      </c>
    </row>
    <row r="466" spans="1:8">
      <c r="A466" s="59" t="s">
        <v>769</v>
      </c>
      <c r="B466" s="55">
        <v>33</v>
      </c>
      <c r="C466" s="55">
        <v>65</v>
      </c>
      <c r="D466" s="55"/>
      <c r="E466" s="55">
        <f t="shared" si="18"/>
        <v>65</v>
      </c>
      <c r="F466" s="55">
        <v>65</v>
      </c>
      <c r="G466" s="56">
        <f t="shared" si="19"/>
        <v>-32</v>
      </c>
      <c r="H466" s="57"/>
    </row>
    <row r="467" spans="1:8">
      <c r="A467" s="58" t="s">
        <v>444</v>
      </c>
      <c r="B467" s="55">
        <v>160</v>
      </c>
      <c r="C467" s="55">
        <v>302</v>
      </c>
      <c r="D467" s="55"/>
      <c r="E467" s="55">
        <f t="shared" si="18"/>
        <v>302</v>
      </c>
      <c r="F467" s="55">
        <v>302</v>
      </c>
      <c r="G467" s="56">
        <f t="shared" si="19"/>
        <v>-142</v>
      </c>
      <c r="H467" s="57">
        <f t="shared" si="20"/>
        <v>-47.019867549668874</v>
      </c>
    </row>
    <row r="468" spans="1:8">
      <c r="A468" s="58" t="s">
        <v>770</v>
      </c>
      <c r="B468" s="55">
        <v>140</v>
      </c>
      <c r="C468" s="55">
        <v>84</v>
      </c>
      <c r="D468" s="55"/>
      <c r="E468" s="55">
        <f t="shared" si="18"/>
        <v>84</v>
      </c>
      <c r="F468" s="55">
        <v>84</v>
      </c>
      <c r="G468" s="56">
        <f t="shared" si="19"/>
        <v>56</v>
      </c>
      <c r="H468" s="57">
        <f t="shared" si="20"/>
        <v>66.666666666666657</v>
      </c>
    </row>
    <row r="469" spans="1:8">
      <c r="A469" s="64" t="s">
        <v>843</v>
      </c>
      <c r="B469" s="55">
        <f>B470+B475+B477</f>
        <v>1631</v>
      </c>
      <c r="C469" s="55"/>
      <c r="D469" s="55"/>
      <c r="E469" s="55"/>
      <c r="F469" s="55"/>
      <c r="G469" s="56"/>
      <c r="H469" s="57"/>
    </row>
    <row r="470" spans="1:8">
      <c r="A470" s="64" t="s">
        <v>844</v>
      </c>
      <c r="B470" s="63">
        <v>740</v>
      </c>
      <c r="C470" s="55"/>
      <c r="D470" s="55"/>
      <c r="E470" s="55"/>
      <c r="F470" s="55"/>
      <c r="G470" s="56"/>
      <c r="H470" s="57"/>
    </row>
    <row r="471" spans="1:8">
      <c r="A471" s="64" t="s">
        <v>845</v>
      </c>
      <c r="B471" s="63">
        <v>151</v>
      </c>
      <c r="C471" s="55"/>
      <c r="D471" s="55"/>
      <c r="E471" s="55"/>
      <c r="F471" s="55"/>
      <c r="G471" s="56"/>
      <c r="H471" s="57"/>
    </row>
    <row r="472" spans="1:8">
      <c r="A472" s="64" t="s">
        <v>846</v>
      </c>
      <c r="B472" s="63">
        <v>400</v>
      </c>
      <c r="C472" s="55"/>
      <c r="D472" s="55"/>
      <c r="E472" s="55"/>
      <c r="F472" s="55"/>
      <c r="G472" s="56"/>
      <c r="H472" s="57"/>
    </row>
    <row r="473" spans="1:8">
      <c r="A473" s="64" t="s">
        <v>847</v>
      </c>
      <c r="B473" s="63">
        <v>147</v>
      </c>
      <c r="C473" s="55"/>
      <c r="D473" s="55"/>
      <c r="E473" s="55"/>
      <c r="F473" s="55"/>
      <c r="G473" s="56"/>
      <c r="H473" s="57"/>
    </row>
    <row r="474" spans="1:8">
      <c r="A474" s="64" t="s">
        <v>848</v>
      </c>
      <c r="B474" s="63">
        <v>42</v>
      </c>
      <c r="C474" s="55"/>
      <c r="D474" s="55"/>
      <c r="E474" s="55"/>
      <c r="F474" s="55"/>
      <c r="G474" s="56"/>
      <c r="H474" s="57"/>
    </row>
    <row r="475" spans="1:8">
      <c r="A475" s="64" t="s">
        <v>849</v>
      </c>
      <c r="B475" s="63">
        <v>678</v>
      </c>
      <c r="C475" s="55"/>
      <c r="D475" s="55"/>
      <c r="E475" s="55"/>
      <c r="F475" s="55"/>
      <c r="G475" s="56"/>
      <c r="H475" s="57"/>
    </row>
    <row r="476" spans="1:8">
      <c r="A476" s="64" t="s">
        <v>850</v>
      </c>
      <c r="B476" s="63">
        <v>678</v>
      </c>
      <c r="C476" s="55"/>
      <c r="D476" s="55"/>
      <c r="E476" s="55"/>
      <c r="F476" s="55"/>
      <c r="G476" s="56"/>
      <c r="H476" s="57"/>
    </row>
    <row r="477" spans="1:8">
      <c r="A477" s="64" t="s">
        <v>851</v>
      </c>
      <c r="B477" s="63">
        <v>213</v>
      </c>
      <c r="C477" s="55"/>
      <c r="D477" s="55"/>
      <c r="E477" s="55"/>
      <c r="F477" s="55"/>
      <c r="G477" s="56"/>
      <c r="H477" s="57"/>
    </row>
    <row r="478" spans="1:8">
      <c r="A478" s="64" t="s">
        <v>852</v>
      </c>
      <c r="B478" s="63">
        <v>213</v>
      </c>
      <c r="C478" s="55"/>
      <c r="D478" s="55"/>
      <c r="E478" s="55"/>
      <c r="F478" s="55"/>
      <c r="G478" s="56"/>
      <c r="H478" s="57"/>
    </row>
    <row r="479" spans="1:8">
      <c r="A479" s="58" t="s">
        <v>771</v>
      </c>
      <c r="B479" s="55">
        <f>B480</f>
        <v>2513</v>
      </c>
      <c r="C479" s="55">
        <v>64</v>
      </c>
      <c r="D479" s="55">
        <v>11</v>
      </c>
      <c r="E479" s="55">
        <f t="shared" si="18"/>
        <v>53</v>
      </c>
      <c r="F479" s="55">
        <v>53</v>
      </c>
      <c r="G479" s="56">
        <f t="shared" si="19"/>
        <v>2460</v>
      </c>
      <c r="H479" s="57"/>
    </row>
    <row r="480" spans="1:8">
      <c r="A480" s="58" t="s">
        <v>772</v>
      </c>
      <c r="B480" s="55">
        <v>2513</v>
      </c>
      <c r="C480" s="55">
        <v>64</v>
      </c>
      <c r="D480" s="55">
        <v>11</v>
      </c>
      <c r="E480" s="55">
        <f t="shared" si="18"/>
        <v>53</v>
      </c>
      <c r="F480" s="55">
        <v>53</v>
      </c>
      <c r="G480" s="56">
        <f t="shared" si="19"/>
        <v>2460</v>
      </c>
      <c r="H480" s="57"/>
    </row>
    <row r="481" spans="1:8">
      <c r="A481" s="60" t="s">
        <v>773</v>
      </c>
      <c r="B481" s="55">
        <v>2513</v>
      </c>
      <c r="C481" s="55">
        <v>64</v>
      </c>
      <c r="D481" s="55">
        <v>11</v>
      </c>
      <c r="E481" s="55">
        <f t="shared" si="18"/>
        <v>53</v>
      </c>
      <c r="F481" s="55">
        <v>53</v>
      </c>
      <c r="G481" s="56">
        <f t="shared" si="19"/>
        <v>2460</v>
      </c>
      <c r="H481" s="57"/>
    </row>
    <row r="482" spans="1:8">
      <c r="A482" s="58" t="s">
        <v>774</v>
      </c>
      <c r="B482" s="55">
        <f>B483</f>
        <v>7525</v>
      </c>
      <c r="C482" s="55">
        <v>7758</v>
      </c>
      <c r="D482" s="55"/>
      <c r="E482" s="55">
        <f t="shared" si="18"/>
        <v>7758</v>
      </c>
      <c r="F482" s="55">
        <v>7758</v>
      </c>
      <c r="G482" s="56">
        <f t="shared" si="19"/>
        <v>-233</v>
      </c>
      <c r="H482" s="57">
        <f t="shared" si="20"/>
        <v>-3.0033513792214488</v>
      </c>
    </row>
    <row r="483" spans="1:8">
      <c r="A483" s="58" t="s">
        <v>775</v>
      </c>
      <c r="B483" s="55">
        <v>7525</v>
      </c>
      <c r="C483" s="55">
        <v>7758</v>
      </c>
      <c r="D483" s="55"/>
      <c r="E483" s="55">
        <f t="shared" si="18"/>
        <v>7758</v>
      </c>
      <c r="F483" s="55">
        <v>7758</v>
      </c>
      <c r="G483" s="56">
        <f t="shared" si="19"/>
        <v>-233</v>
      </c>
      <c r="H483" s="57">
        <f t="shared" si="20"/>
        <v>-3.0033513792214488</v>
      </c>
    </row>
    <row r="484" spans="1:8">
      <c r="A484" s="58" t="s">
        <v>776</v>
      </c>
      <c r="B484" s="55">
        <v>7525</v>
      </c>
      <c r="C484" s="55">
        <v>6798</v>
      </c>
      <c r="D484" s="55"/>
      <c r="E484" s="55">
        <f>C484-D484</f>
        <v>6798</v>
      </c>
      <c r="F484" s="55">
        <v>6798</v>
      </c>
      <c r="G484" s="56">
        <f>B484-F484</f>
        <v>727</v>
      </c>
      <c r="H484" s="57">
        <f>G484/F484*100</f>
        <v>10.694321859370405</v>
      </c>
    </row>
    <row r="485" spans="1:8">
      <c r="A485" s="58" t="s">
        <v>777</v>
      </c>
      <c r="B485" s="55"/>
      <c r="C485" s="55">
        <v>960</v>
      </c>
      <c r="D485" s="55"/>
      <c r="E485" s="55">
        <f>C485-D485</f>
        <v>960</v>
      </c>
      <c r="F485" s="55">
        <v>960</v>
      </c>
      <c r="G485" s="56">
        <f>B485-F485</f>
        <v>-960</v>
      </c>
      <c r="H485" s="57">
        <f>G485/F485*100</f>
        <v>-100</v>
      </c>
    </row>
    <row r="486" spans="1:8">
      <c r="A486" s="58" t="s">
        <v>778</v>
      </c>
      <c r="B486" s="55">
        <f>B487</f>
        <v>47</v>
      </c>
      <c r="C486" s="55">
        <v>7</v>
      </c>
      <c r="D486" s="55"/>
      <c r="E486" s="55">
        <f>C486-D486</f>
        <v>7</v>
      </c>
      <c r="F486" s="55">
        <v>7</v>
      </c>
      <c r="G486" s="56">
        <f>B486-F486</f>
        <v>40</v>
      </c>
      <c r="H486" s="57">
        <f>G486/F486*100</f>
        <v>571.42857142857144</v>
      </c>
    </row>
    <row r="487" spans="1:8">
      <c r="A487" s="58" t="s">
        <v>779</v>
      </c>
      <c r="B487" s="55">
        <v>47</v>
      </c>
      <c r="C487" s="55">
        <v>7</v>
      </c>
      <c r="D487" s="55"/>
      <c r="E487" s="55">
        <f>C487-D487</f>
        <v>7</v>
      </c>
      <c r="F487" s="55">
        <v>7</v>
      </c>
      <c r="G487" s="56">
        <f>B487-F487</f>
        <v>40</v>
      </c>
      <c r="H487" s="57">
        <f>G487/F487*100</f>
        <v>571.42857142857144</v>
      </c>
    </row>
    <row r="488" spans="1:8">
      <c r="G488" s="62"/>
    </row>
  </sheetData>
  <mergeCells count="8">
    <mergeCell ref="A1:H1"/>
    <mergeCell ref="F3:F4"/>
    <mergeCell ref="G3:H3"/>
    <mergeCell ref="A3:A4"/>
    <mergeCell ref="B3:B4"/>
    <mergeCell ref="C3:C4"/>
    <mergeCell ref="D3:D4"/>
    <mergeCell ref="E3:E4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8"/>
  <sheetViews>
    <sheetView workbookViewId="0">
      <selection activeCell="A30" sqref="A30"/>
    </sheetView>
  </sheetViews>
  <sheetFormatPr defaultRowHeight="13.5"/>
  <cols>
    <col min="1" max="1" width="57.875" style="1" customWidth="1"/>
    <col min="2" max="2" width="40" style="1" customWidth="1"/>
    <col min="3" max="256" width="9" style="1"/>
    <col min="257" max="257" width="43.125" style="1" customWidth="1"/>
    <col min="258" max="258" width="27.125" style="1" customWidth="1"/>
    <col min="259" max="512" width="9" style="1"/>
    <col min="513" max="513" width="43.125" style="1" customWidth="1"/>
    <col min="514" max="514" width="27.125" style="1" customWidth="1"/>
    <col min="515" max="768" width="9" style="1"/>
    <col min="769" max="769" width="43.125" style="1" customWidth="1"/>
    <col min="770" max="770" width="27.125" style="1" customWidth="1"/>
    <col min="771" max="1024" width="9" style="1"/>
    <col min="1025" max="1025" width="43.125" style="1" customWidth="1"/>
    <col min="1026" max="1026" width="27.125" style="1" customWidth="1"/>
    <col min="1027" max="1280" width="9" style="1"/>
    <col min="1281" max="1281" width="43.125" style="1" customWidth="1"/>
    <col min="1282" max="1282" width="27.125" style="1" customWidth="1"/>
    <col min="1283" max="1536" width="9" style="1"/>
    <col min="1537" max="1537" width="43.125" style="1" customWidth="1"/>
    <col min="1538" max="1538" width="27.125" style="1" customWidth="1"/>
    <col min="1539" max="1792" width="9" style="1"/>
    <col min="1793" max="1793" width="43.125" style="1" customWidth="1"/>
    <col min="1794" max="1794" width="27.125" style="1" customWidth="1"/>
    <col min="1795" max="2048" width="9" style="1"/>
    <col min="2049" max="2049" width="43.125" style="1" customWidth="1"/>
    <col min="2050" max="2050" width="27.125" style="1" customWidth="1"/>
    <col min="2051" max="2304" width="9" style="1"/>
    <col min="2305" max="2305" width="43.125" style="1" customWidth="1"/>
    <col min="2306" max="2306" width="27.125" style="1" customWidth="1"/>
    <col min="2307" max="2560" width="9" style="1"/>
    <col min="2561" max="2561" width="43.125" style="1" customWidth="1"/>
    <col min="2562" max="2562" width="27.125" style="1" customWidth="1"/>
    <col min="2563" max="2816" width="9" style="1"/>
    <col min="2817" max="2817" width="43.125" style="1" customWidth="1"/>
    <col min="2818" max="2818" width="27.125" style="1" customWidth="1"/>
    <col min="2819" max="3072" width="9" style="1"/>
    <col min="3073" max="3073" width="43.125" style="1" customWidth="1"/>
    <col min="3074" max="3074" width="27.125" style="1" customWidth="1"/>
    <col min="3075" max="3328" width="9" style="1"/>
    <col min="3329" max="3329" width="43.125" style="1" customWidth="1"/>
    <col min="3330" max="3330" width="27.125" style="1" customWidth="1"/>
    <col min="3331" max="3584" width="9" style="1"/>
    <col min="3585" max="3585" width="43.125" style="1" customWidth="1"/>
    <col min="3586" max="3586" width="27.125" style="1" customWidth="1"/>
    <col min="3587" max="3840" width="9" style="1"/>
    <col min="3841" max="3841" width="43.125" style="1" customWidth="1"/>
    <col min="3842" max="3842" width="27.125" style="1" customWidth="1"/>
    <col min="3843" max="4096" width="9" style="1"/>
    <col min="4097" max="4097" width="43.125" style="1" customWidth="1"/>
    <col min="4098" max="4098" width="27.125" style="1" customWidth="1"/>
    <col min="4099" max="4352" width="9" style="1"/>
    <col min="4353" max="4353" width="43.125" style="1" customWidth="1"/>
    <col min="4354" max="4354" width="27.125" style="1" customWidth="1"/>
    <col min="4355" max="4608" width="9" style="1"/>
    <col min="4609" max="4609" width="43.125" style="1" customWidth="1"/>
    <col min="4610" max="4610" width="27.125" style="1" customWidth="1"/>
    <col min="4611" max="4864" width="9" style="1"/>
    <col min="4865" max="4865" width="43.125" style="1" customWidth="1"/>
    <col min="4866" max="4866" width="27.125" style="1" customWidth="1"/>
    <col min="4867" max="5120" width="9" style="1"/>
    <col min="5121" max="5121" width="43.125" style="1" customWidth="1"/>
    <col min="5122" max="5122" width="27.125" style="1" customWidth="1"/>
    <col min="5123" max="5376" width="9" style="1"/>
    <col min="5377" max="5377" width="43.125" style="1" customWidth="1"/>
    <col min="5378" max="5378" width="27.125" style="1" customWidth="1"/>
    <col min="5379" max="5632" width="9" style="1"/>
    <col min="5633" max="5633" width="43.125" style="1" customWidth="1"/>
    <col min="5634" max="5634" width="27.125" style="1" customWidth="1"/>
    <col min="5635" max="5888" width="9" style="1"/>
    <col min="5889" max="5889" width="43.125" style="1" customWidth="1"/>
    <col min="5890" max="5890" width="27.125" style="1" customWidth="1"/>
    <col min="5891" max="6144" width="9" style="1"/>
    <col min="6145" max="6145" width="43.125" style="1" customWidth="1"/>
    <col min="6146" max="6146" width="27.125" style="1" customWidth="1"/>
    <col min="6147" max="6400" width="9" style="1"/>
    <col min="6401" max="6401" width="43.125" style="1" customWidth="1"/>
    <col min="6402" max="6402" width="27.125" style="1" customWidth="1"/>
    <col min="6403" max="6656" width="9" style="1"/>
    <col min="6657" max="6657" width="43.125" style="1" customWidth="1"/>
    <col min="6658" max="6658" width="27.125" style="1" customWidth="1"/>
    <col min="6659" max="6912" width="9" style="1"/>
    <col min="6913" max="6913" width="43.125" style="1" customWidth="1"/>
    <col min="6914" max="6914" width="27.125" style="1" customWidth="1"/>
    <col min="6915" max="7168" width="9" style="1"/>
    <col min="7169" max="7169" width="43.125" style="1" customWidth="1"/>
    <col min="7170" max="7170" width="27.125" style="1" customWidth="1"/>
    <col min="7171" max="7424" width="9" style="1"/>
    <col min="7425" max="7425" width="43.125" style="1" customWidth="1"/>
    <col min="7426" max="7426" width="27.125" style="1" customWidth="1"/>
    <col min="7427" max="7680" width="9" style="1"/>
    <col min="7681" max="7681" width="43.125" style="1" customWidth="1"/>
    <col min="7682" max="7682" width="27.125" style="1" customWidth="1"/>
    <col min="7683" max="7936" width="9" style="1"/>
    <col min="7937" max="7937" width="43.125" style="1" customWidth="1"/>
    <col min="7938" max="7938" width="27.125" style="1" customWidth="1"/>
    <col min="7939" max="8192" width="9" style="1"/>
    <col min="8193" max="8193" width="43.125" style="1" customWidth="1"/>
    <col min="8194" max="8194" width="27.125" style="1" customWidth="1"/>
    <col min="8195" max="8448" width="9" style="1"/>
    <col min="8449" max="8449" width="43.125" style="1" customWidth="1"/>
    <col min="8450" max="8450" width="27.125" style="1" customWidth="1"/>
    <col min="8451" max="8704" width="9" style="1"/>
    <col min="8705" max="8705" width="43.125" style="1" customWidth="1"/>
    <col min="8706" max="8706" width="27.125" style="1" customWidth="1"/>
    <col min="8707" max="8960" width="9" style="1"/>
    <col min="8961" max="8961" width="43.125" style="1" customWidth="1"/>
    <col min="8962" max="8962" width="27.125" style="1" customWidth="1"/>
    <col min="8963" max="9216" width="9" style="1"/>
    <col min="9217" max="9217" width="43.125" style="1" customWidth="1"/>
    <col min="9218" max="9218" width="27.125" style="1" customWidth="1"/>
    <col min="9219" max="9472" width="9" style="1"/>
    <col min="9473" max="9473" width="43.125" style="1" customWidth="1"/>
    <col min="9474" max="9474" width="27.125" style="1" customWidth="1"/>
    <col min="9475" max="9728" width="9" style="1"/>
    <col min="9729" max="9729" width="43.125" style="1" customWidth="1"/>
    <col min="9730" max="9730" width="27.125" style="1" customWidth="1"/>
    <col min="9731" max="9984" width="9" style="1"/>
    <col min="9985" max="9985" width="43.125" style="1" customWidth="1"/>
    <col min="9986" max="9986" width="27.125" style="1" customWidth="1"/>
    <col min="9987" max="10240" width="9" style="1"/>
    <col min="10241" max="10241" width="43.125" style="1" customWidth="1"/>
    <col min="10242" max="10242" width="27.125" style="1" customWidth="1"/>
    <col min="10243" max="10496" width="9" style="1"/>
    <col min="10497" max="10497" width="43.125" style="1" customWidth="1"/>
    <col min="10498" max="10498" width="27.125" style="1" customWidth="1"/>
    <col min="10499" max="10752" width="9" style="1"/>
    <col min="10753" max="10753" width="43.125" style="1" customWidth="1"/>
    <col min="10754" max="10754" width="27.125" style="1" customWidth="1"/>
    <col min="10755" max="11008" width="9" style="1"/>
    <col min="11009" max="11009" width="43.125" style="1" customWidth="1"/>
    <col min="11010" max="11010" width="27.125" style="1" customWidth="1"/>
    <col min="11011" max="11264" width="9" style="1"/>
    <col min="11265" max="11265" width="43.125" style="1" customWidth="1"/>
    <col min="11266" max="11266" width="27.125" style="1" customWidth="1"/>
    <col min="11267" max="11520" width="9" style="1"/>
    <col min="11521" max="11521" width="43.125" style="1" customWidth="1"/>
    <col min="11522" max="11522" width="27.125" style="1" customWidth="1"/>
    <col min="11523" max="11776" width="9" style="1"/>
    <col min="11777" max="11777" width="43.125" style="1" customWidth="1"/>
    <col min="11778" max="11778" width="27.125" style="1" customWidth="1"/>
    <col min="11779" max="12032" width="9" style="1"/>
    <col min="12033" max="12033" width="43.125" style="1" customWidth="1"/>
    <col min="12034" max="12034" width="27.125" style="1" customWidth="1"/>
    <col min="12035" max="12288" width="9" style="1"/>
    <col min="12289" max="12289" width="43.125" style="1" customWidth="1"/>
    <col min="12290" max="12290" width="27.125" style="1" customWidth="1"/>
    <col min="12291" max="12544" width="9" style="1"/>
    <col min="12545" max="12545" width="43.125" style="1" customWidth="1"/>
    <col min="12546" max="12546" width="27.125" style="1" customWidth="1"/>
    <col min="12547" max="12800" width="9" style="1"/>
    <col min="12801" max="12801" width="43.125" style="1" customWidth="1"/>
    <col min="12802" max="12802" width="27.125" style="1" customWidth="1"/>
    <col min="12803" max="13056" width="9" style="1"/>
    <col min="13057" max="13057" width="43.125" style="1" customWidth="1"/>
    <col min="13058" max="13058" width="27.125" style="1" customWidth="1"/>
    <col min="13059" max="13312" width="9" style="1"/>
    <col min="13313" max="13313" width="43.125" style="1" customWidth="1"/>
    <col min="13314" max="13314" width="27.125" style="1" customWidth="1"/>
    <col min="13315" max="13568" width="9" style="1"/>
    <col min="13569" max="13569" width="43.125" style="1" customWidth="1"/>
    <col min="13570" max="13570" width="27.125" style="1" customWidth="1"/>
    <col min="13571" max="13824" width="9" style="1"/>
    <col min="13825" max="13825" width="43.125" style="1" customWidth="1"/>
    <col min="13826" max="13826" width="27.125" style="1" customWidth="1"/>
    <col min="13827" max="14080" width="9" style="1"/>
    <col min="14081" max="14081" width="43.125" style="1" customWidth="1"/>
    <col min="14082" max="14082" width="27.125" style="1" customWidth="1"/>
    <col min="14083" max="14336" width="9" style="1"/>
    <col min="14337" max="14337" width="43.125" style="1" customWidth="1"/>
    <col min="14338" max="14338" width="27.125" style="1" customWidth="1"/>
    <col min="14339" max="14592" width="9" style="1"/>
    <col min="14593" max="14593" width="43.125" style="1" customWidth="1"/>
    <col min="14594" max="14594" width="27.125" style="1" customWidth="1"/>
    <col min="14595" max="14848" width="9" style="1"/>
    <col min="14849" max="14849" width="43.125" style="1" customWidth="1"/>
    <col min="14850" max="14850" width="27.125" style="1" customWidth="1"/>
    <col min="14851" max="15104" width="9" style="1"/>
    <col min="15105" max="15105" width="43.125" style="1" customWidth="1"/>
    <col min="15106" max="15106" width="27.125" style="1" customWidth="1"/>
    <col min="15107" max="15360" width="9" style="1"/>
    <col min="15361" max="15361" width="43.125" style="1" customWidth="1"/>
    <col min="15362" max="15362" width="27.125" style="1" customWidth="1"/>
    <col min="15363" max="15616" width="9" style="1"/>
    <col min="15617" max="15617" width="43.125" style="1" customWidth="1"/>
    <col min="15618" max="15618" width="27.125" style="1" customWidth="1"/>
    <col min="15619" max="15872" width="9" style="1"/>
    <col min="15873" max="15873" width="43.125" style="1" customWidth="1"/>
    <col min="15874" max="15874" width="27.125" style="1" customWidth="1"/>
    <col min="15875" max="16128" width="9" style="1"/>
    <col min="16129" max="16129" width="43.125" style="1" customWidth="1"/>
    <col min="16130" max="16130" width="27.125" style="1" customWidth="1"/>
    <col min="16131" max="16384" width="9" style="1"/>
  </cols>
  <sheetData>
    <row r="1" spans="1:2" ht="25.5">
      <c r="A1" s="70" t="s">
        <v>30</v>
      </c>
      <c r="B1" s="70"/>
    </row>
    <row r="2" spans="1:2" ht="13.5" customHeight="1">
      <c r="B2" s="4" t="s">
        <v>258</v>
      </c>
    </row>
    <row r="3" spans="1:2" ht="13.5" customHeight="1">
      <c r="A3" s="10" t="s">
        <v>1</v>
      </c>
      <c r="B3" s="10" t="s">
        <v>2</v>
      </c>
    </row>
    <row r="4" spans="1:2" ht="13.5" customHeight="1">
      <c r="A4" s="10" t="s">
        <v>31</v>
      </c>
      <c r="B4" s="11">
        <f>B5+B10+B21+B29+B33</f>
        <v>152993</v>
      </c>
    </row>
    <row r="5" spans="1:2" ht="13.5" customHeight="1">
      <c r="A5" s="3" t="s">
        <v>32</v>
      </c>
      <c r="B5" s="11">
        <v>29143</v>
      </c>
    </row>
    <row r="6" spans="1:2" ht="13.5" customHeight="1">
      <c r="A6" s="3" t="s">
        <v>33</v>
      </c>
      <c r="B6" s="11">
        <v>19972</v>
      </c>
    </row>
    <row r="7" spans="1:2" ht="13.5" customHeight="1">
      <c r="A7" s="3" t="s">
        <v>34</v>
      </c>
      <c r="B7" s="11">
        <v>2377</v>
      </c>
    </row>
    <row r="8" spans="1:2" ht="13.5" customHeight="1">
      <c r="A8" s="3" t="s">
        <v>35</v>
      </c>
      <c r="B8" s="11">
        <v>1545</v>
      </c>
    </row>
    <row r="9" spans="1:2" ht="13.5" customHeight="1">
      <c r="A9" s="3" t="s">
        <v>36</v>
      </c>
      <c r="B9" s="11">
        <v>5249</v>
      </c>
    </row>
    <row r="10" spans="1:2" ht="13.5" customHeight="1">
      <c r="A10" s="3" t="s">
        <v>37</v>
      </c>
      <c r="B10" s="11">
        <v>9831</v>
      </c>
    </row>
    <row r="11" spans="1:2" ht="13.5" customHeight="1">
      <c r="A11" s="3" t="s">
        <v>38</v>
      </c>
      <c r="B11" s="11">
        <v>7316</v>
      </c>
    </row>
    <row r="12" spans="1:2" ht="13.5" customHeight="1">
      <c r="A12" s="3" t="s">
        <v>39</v>
      </c>
      <c r="B12" s="11">
        <v>53</v>
      </c>
    </row>
    <row r="13" spans="1:2" ht="13.5" customHeight="1">
      <c r="A13" s="3" t="s">
        <v>40</v>
      </c>
      <c r="B13" s="11">
        <v>13</v>
      </c>
    </row>
    <row r="14" spans="1:2" ht="13.5" customHeight="1">
      <c r="A14" s="3" t="s">
        <v>41</v>
      </c>
      <c r="B14" s="11">
        <v>19</v>
      </c>
    </row>
    <row r="15" spans="1:2" ht="13.5" customHeight="1">
      <c r="A15" s="3" t="s">
        <v>42</v>
      </c>
      <c r="B15" s="11">
        <v>19</v>
      </c>
    </row>
    <row r="16" spans="1:2" ht="13.5" customHeight="1">
      <c r="A16" s="3" t="s">
        <v>43</v>
      </c>
      <c r="B16" s="11">
        <v>149</v>
      </c>
    </row>
    <row r="17" spans="1:2" ht="13.5" customHeight="1">
      <c r="A17" s="3" t="s">
        <v>44</v>
      </c>
      <c r="B17" s="11"/>
    </row>
    <row r="18" spans="1:2" ht="13.5" customHeight="1">
      <c r="A18" s="3" t="s">
        <v>45</v>
      </c>
      <c r="B18" s="11">
        <v>396</v>
      </c>
    </row>
    <row r="19" spans="1:2" ht="13.5" customHeight="1">
      <c r="A19" s="3" t="s">
        <v>46</v>
      </c>
      <c r="B19" s="11">
        <v>319</v>
      </c>
    </row>
    <row r="20" spans="1:2" ht="13.5" customHeight="1">
      <c r="A20" s="3" t="s">
        <v>47</v>
      </c>
      <c r="B20" s="11">
        <v>1547</v>
      </c>
    </row>
    <row r="21" spans="1:2" ht="13.5" customHeight="1">
      <c r="A21" s="3" t="s">
        <v>48</v>
      </c>
      <c r="B21" s="11">
        <v>563</v>
      </c>
    </row>
    <row r="22" spans="1:2" ht="13.5" customHeight="1">
      <c r="A22" s="3" t="s">
        <v>49</v>
      </c>
      <c r="B22" s="11"/>
    </row>
    <row r="23" spans="1:2" ht="13.5" customHeight="1">
      <c r="A23" s="3" t="s">
        <v>50</v>
      </c>
      <c r="B23" s="11"/>
    </row>
    <row r="24" spans="1:2" ht="13.5" customHeight="1">
      <c r="A24" s="3" t="s">
        <v>51</v>
      </c>
      <c r="B24" s="11"/>
    </row>
    <row r="25" spans="1:2" ht="13.5" customHeight="1">
      <c r="A25" s="3" t="s">
        <v>52</v>
      </c>
      <c r="B25" s="11"/>
    </row>
    <row r="26" spans="1:2" ht="13.5" customHeight="1">
      <c r="A26" s="3" t="s">
        <v>53</v>
      </c>
      <c r="B26" s="11">
        <v>2</v>
      </c>
    </row>
    <row r="27" spans="1:2" ht="13.5" customHeight="1">
      <c r="A27" s="3" t="s">
        <v>54</v>
      </c>
      <c r="B27" s="11"/>
    </row>
    <row r="28" spans="1:2" ht="13.5" customHeight="1">
      <c r="A28" s="3" t="s">
        <v>55</v>
      </c>
      <c r="B28" s="11">
        <v>561</v>
      </c>
    </row>
    <row r="29" spans="1:2" ht="13.5" customHeight="1">
      <c r="A29" s="3" t="s">
        <v>56</v>
      </c>
      <c r="B29" s="11">
        <v>108717</v>
      </c>
    </row>
    <row r="30" spans="1:2" ht="13.5" customHeight="1">
      <c r="A30" s="3" t="s">
        <v>57</v>
      </c>
      <c r="B30" s="11">
        <v>103920</v>
      </c>
    </row>
    <row r="31" spans="1:2" ht="13.5" customHeight="1">
      <c r="A31" s="3" t="s">
        <v>58</v>
      </c>
      <c r="B31" s="11">
        <v>4764</v>
      </c>
    </row>
    <row r="32" spans="1:2" ht="13.5" customHeight="1">
      <c r="A32" s="3" t="s">
        <v>59</v>
      </c>
      <c r="B32" s="11">
        <v>33</v>
      </c>
    </row>
    <row r="33" spans="1:2" ht="13.5" customHeight="1">
      <c r="A33" s="3" t="s">
        <v>60</v>
      </c>
      <c r="B33" s="11">
        <v>4739</v>
      </c>
    </row>
    <row r="34" spans="1:2" ht="13.5" customHeight="1">
      <c r="A34" s="3" t="s">
        <v>61</v>
      </c>
      <c r="B34" s="11">
        <v>2623</v>
      </c>
    </row>
    <row r="35" spans="1:2" ht="13.5" customHeight="1">
      <c r="A35" s="3" t="s">
        <v>62</v>
      </c>
      <c r="B35" s="11">
        <v>7</v>
      </c>
    </row>
    <row r="36" spans="1:2" ht="13.5" customHeight="1">
      <c r="A36" s="3" t="s">
        <v>63</v>
      </c>
      <c r="B36" s="11"/>
    </row>
    <row r="37" spans="1:2" ht="13.5" customHeight="1">
      <c r="A37" s="3" t="s">
        <v>64</v>
      </c>
      <c r="B37" s="11">
        <v>1793</v>
      </c>
    </row>
    <row r="38" spans="1:2" ht="13.5" customHeight="1">
      <c r="A38" s="3" t="s">
        <v>65</v>
      </c>
      <c r="B38" s="11">
        <v>316</v>
      </c>
    </row>
  </sheetData>
  <mergeCells count="1">
    <mergeCell ref="A1:B1"/>
  </mergeCells>
  <phoneticPr fontId="1" type="noConversion"/>
  <printOptions horizontalCentered="1"/>
  <pageMargins left="0.70866141732283472" right="0.70866141732283472" top="0.31" bottom="0.3" header="0.17" footer="0.31496062992125984"/>
  <pageSetup paperSize="9" orientation="landscape" r:id="rId1"/>
  <headerFooter>
    <oddFooter>&amp;C3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B17" sqref="B17"/>
    </sheetView>
  </sheetViews>
  <sheetFormatPr defaultRowHeight="13.5"/>
  <cols>
    <col min="1" max="1" width="38.125" style="1" customWidth="1"/>
    <col min="2" max="2" width="23.375" style="1" customWidth="1"/>
    <col min="3" max="3" width="37.25" style="1" customWidth="1"/>
    <col min="4" max="4" width="24.875" style="1" customWidth="1"/>
    <col min="5" max="5" width="9" style="1"/>
    <col min="6" max="6" width="17" style="1" customWidth="1"/>
    <col min="7" max="256" width="9" style="1"/>
    <col min="257" max="257" width="36.25" style="1" customWidth="1"/>
    <col min="258" max="258" width="23.625" style="1" customWidth="1"/>
    <col min="259" max="259" width="37.625" style="1" customWidth="1"/>
    <col min="260" max="260" width="23.625" style="1" customWidth="1"/>
    <col min="261" max="261" width="9" style="1"/>
    <col min="262" max="262" width="17" style="1" customWidth="1"/>
    <col min="263" max="512" width="9" style="1"/>
    <col min="513" max="513" width="36.25" style="1" customWidth="1"/>
    <col min="514" max="514" width="23.625" style="1" customWidth="1"/>
    <col min="515" max="515" width="37.625" style="1" customWidth="1"/>
    <col min="516" max="516" width="23.625" style="1" customWidth="1"/>
    <col min="517" max="517" width="9" style="1"/>
    <col min="518" max="518" width="17" style="1" customWidth="1"/>
    <col min="519" max="768" width="9" style="1"/>
    <col min="769" max="769" width="36.25" style="1" customWidth="1"/>
    <col min="770" max="770" width="23.625" style="1" customWidth="1"/>
    <col min="771" max="771" width="37.625" style="1" customWidth="1"/>
    <col min="772" max="772" width="23.625" style="1" customWidth="1"/>
    <col min="773" max="773" width="9" style="1"/>
    <col min="774" max="774" width="17" style="1" customWidth="1"/>
    <col min="775" max="1024" width="9" style="1"/>
    <col min="1025" max="1025" width="36.25" style="1" customWidth="1"/>
    <col min="1026" max="1026" width="23.625" style="1" customWidth="1"/>
    <col min="1027" max="1027" width="37.625" style="1" customWidth="1"/>
    <col min="1028" max="1028" width="23.625" style="1" customWidth="1"/>
    <col min="1029" max="1029" width="9" style="1"/>
    <col min="1030" max="1030" width="17" style="1" customWidth="1"/>
    <col min="1031" max="1280" width="9" style="1"/>
    <col min="1281" max="1281" width="36.25" style="1" customWidth="1"/>
    <col min="1282" max="1282" width="23.625" style="1" customWidth="1"/>
    <col min="1283" max="1283" width="37.625" style="1" customWidth="1"/>
    <col min="1284" max="1284" width="23.625" style="1" customWidth="1"/>
    <col min="1285" max="1285" width="9" style="1"/>
    <col min="1286" max="1286" width="17" style="1" customWidth="1"/>
    <col min="1287" max="1536" width="9" style="1"/>
    <col min="1537" max="1537" width="36.25" style="1" customWidth="1"/>
    <col min="1538" max="1538" width="23.625" style="1" customWidth="1"/>
    <col min="1539" max="1539" width="37.625" style="1" customWidth="1"/>
    <col min="1540" max="1540" width="23.625" style="1" customWidth="1"/>
    <col min="1541" max="1541" width="9" style="1"/>
    <col min="1542" max="1542" width="17" style="1" customWidth="1"/>
    <col min="1543" max="1792" width="9" style="1"/>
    <col min="1793" max="1793" width="36.25" style="1" customWidth="1"/>
    <col min="1794" max="1794" width="23.625" style="1" customWidth="1"/>
    <col min="1795" max="1795" width="37.625" style="1" customWidth="1"/>
    <col min="1796" max="1796" width="23.625" style="1" customWidth="1"/>
    <col min="1797" max="1797" width="9" style="1"/>
    <col min="1798" max="1798" width="17" style="1" customWidth="1"/>
    <col min="1799" max="2048" width="9" style="1"/>
    <col min="2049" max="2049" width="36.25" style="1" customWidth="1"/>
    <col min="2050" max="2050" width="23.625" style="1" customWidth="1"/>
    <col min="2051" max="2051" width="37.625" style="1" customWidth="1"/>
    <col min="2052" max="2052" width="23.625" style="1" customWidth="1"/>
    <col min="2053" max="2053" width="9" style="1"/>
    <col min="2054" max="2054" width="17" style="1" customWidth="1"/>
    <col min="2055" max="2304" width="9" style="1"/>
    <col min="2305" max="2305" width="36.25" style="1" customWidth="1"/>
    <col min="2306" max="2306" width="23.625" style="1" customWidth="1"/>
    <col min="2307" max="2307" width="37.625" style="1" customWidth="1"/>
    <col min="2308" max="2308" width="23.625" style="1" customWidth="1"/>
    <col min="2309" max="2309" width="9" style="1"/>
    <col min="2310" max="2310" width="17" style="1" customWidth="1"/>
    <col min="2311" max="2560" width="9" style="1"/>
    <col min="2561" max="2561" width="36.25" style="1" customWidth="1"/>
    <col min="2562" max="2562" width="23.625" style="1" customWidth="1"/>
    <col min="2563" max="2563" width="37.625" style="1" customWidth="1"/>
    <col min="2564" max="2564" width="23.625" style="1" customWidth="1"/>
    <col min="2565" max="2565" width="9" style="1"/>
    <col min="2566" max="2566" width="17" style="1" customWidth="1"/>
    <col min="2567" max="2816" width="9" style="1"/>
    <col min="2817" max="2817" width="36.25" style="1" customWidth="1"/>
    <col min="2818" max="2818" width="23.625" style="1" customWidth="1"/>
    <col min="2819" max="2819" width="37.625" style="1" customWidth="1"/>
    <col min="2820" max="2820" width="23.625" style="1" customWidth="1"/>
    <col min="2821" max="2821" width="9" style="1"/>
    <col min="2822" max="2822" width="17" style="1" customWidth="1"/>
    <col min="2823" max="3072" width="9" style="1"/>
    <col min="3073" max="3073" width="36.25" style="1" customWidth="1"/>
    <col min="3074" max="3074" width="23.625" style="1" customWidth="1"/>
    <col min="3075" max="3075" width="37.625" style="1" customWidth="1"/>
    <col min="3076" max="3076" width="23.625" style="1" customWidth="1"/>
    <col min="3077" max="3077" width="9" style="1"/>
    <col min="3078" max="3078" width="17" style="1" customWidth="1"/>
    <col min="3079" max="3328" width="9" style="1"/>
    <col min="3329" max="3329" width="36.25" style="1" customWidth="1"/>
    <col min="3330" max="3330" width="23.625" style="1" customWidth="1"/>
    <col min="3331" max="3331" width="37.625" style="1" customWidth="1"/>
    <col min="3332" max="3332" width="23.625" style="1" customWidth="1"/>
    <col min="3333" max="3333" width="9" style="1"/>
    <col min="3334" max="3334" width="17" style="1" customWidth="1"/>
    <col min="3335" max="3584" width="9" style="1"/>
    <col min="3585" max="3585" width="36.25" style="1" customWidth="1"/>
    <col min="3586" max="3586" width="23.625" style="1" customWidth="1"/>
    <col min="3587" max="3587" width="37.625" style="1" customWidth="1"/>
    <col min="3588" max="3588" width="23.625" style="1" customWidth="1"/>
    <col min="3589" max="3589" width="9" style="1"/>
    <col min="3590" max="3590" width="17" style="1" customWidth="1"/>
    <col min="3591" max="3840" width="9" style="1"/>
    <col min="3841" max="3841" width="36.25" style="1" customWidth="1"/>
    <col min="3842" max="3842" width="23.625" style="1" customWidth="1"/>
    <col min="3843" max="3843" width="37.625" style="1" customWidth="1"/>
    <col min="3844" max="3844" width="23.625" style="1" customWidth="1"/>
    <col min="3845" max="3845" width="9" style="1"/>
    <col min="3846" max="3846" width="17" style="1" customWidth="1"/>
    <col min="3847" max="4096" width="9" style="1"/>
    <col min="4097" max="4097" width="36.25" style="1" customWidth="1"/>
    <col min="4098" max="4098" width="23.625" style="1" customWidth="1"/>
    <col min="4099" max="4099" width="37.625" style="1" customWidth="1"/>
    <col min="4100" max="4100" width="23.625" style="1" customWidth="1"/>
    <col min="4101" max="4101" width="9" style="1"/>
    <col min="4102" max="4102" width="17" style="1" customWidth="1"/>
    <col min="4103" max="4352" width="9" style="1"/>
    <col min="4353" max="4353" width="36.25" style="1" customWidth="1"/>
    <col min="4354" max="4354" width="23.625" style="1" customWidth="1"/>
    <col min="4355" max="4355" width="37.625" style="1" customWidth="1"/>
    <col min="4356" max="4356" width="23.625" style="1" customWidth="1"/>
    <col min="4357" max="4357" width="9" style="1"/>
    <col min="4358" max="4358" width="17" style="1" customWidth="1"/>
    <col min="4359" max="4608" width="9" style="1"/>
    <col min="4609" max="4609" width="36.25" style="1" customWidth="1"/>
    <col min="4610" max="4610" width="23.625" style="1" customWidth="1"/>
    <col min="4611" max="4611" width="37.625" style="1" customWidth="1"/>
    <col min="4612" max="4612" width="23.625" style="1" customWidth="1"/>
    <col min="4613" max="4613" width="9" style="1"/>
    <col min="4614" max="4614" width="17" style="1" customWidth="1"/>
    <col min="4615" max="4864" width="9" style="1"/>
    <col min="4865" max="4865" width="36.25" style="1" customWidth="1"/>
    <col min="4866" max="4866" width="23.625" style="1" customWidth="1"/>
    <col min="4867" max="4867" width="37.625" style="1" customWidth="1"/>
    <col min="4868" max="4868" width="23.625" style="1" customWidth="1"/>
    <col min="4869" max="4869" width="9" style="1"/>
    <col min="4870" max="4870" width="17" style="1" customWidth="1"/>
    <col min="4871" max="5120" width="9" style="1"/>
    <col min="5121" max="5121" width="36.25" style="1" customWidth="1"/>
    <col min="5122" max="5122" width="23.625" style="1" customWidth="1"/>
    <col min="5123" max="5123" width="37.625" style="1" customWidth="1"/>
    <col min="5124" max="5124" width="23.625" style="1" customWidth="1"/>
    <col min="5125" max="5125" width="9" style="1"/>
    <col min="5126" max="5126" width="17" style="1" customWidth="1"/>
    <col min="5127" max="5376" width="9" style="1"/>
    <col min="5377" max="5377" width="36.25" style="1" customWidth="1"/>
    <col min="5378" max="5378" width="23.625" style="1" customWidth="1"/>
    <col min="5379" max="5379" width="37.625" style="1" customWidth="1"/>
    <col min="5380" max="5380" width="23.625" style="1" customWidth="1"/>
    <col min="5381" max="5381" width="9" style="1"/>
    <col min="5382" max="5382" width="17" style="1" customWidth="1"/>
    <col min="5383" max="5632" width="9" style="1"/>
    <col min="5633" max="5633" width="36.25" style="1" customWidth="1"/>
    <col min="5634" max="5634" width="23.625" style="1" customWidth="1"/>
    <col min="5635" max="5635" width="37.625" style="1" customWidth="1"/>
    <col min="5636" max="5636" width="23.625" style="1" customWidth="1"/>
    <col min="5637" max="5637" width="9" style="1"/>
    <col min="5638" max="5638" width="17" style="1" customWidth="1"/>
    <col min="5639" max="5888" width="9" style="1"/>
    <col min="5889" max="5889" width="36.25" style="1" customWidth="1"/>
    <col min="5890" max="5890" width="23.625" style="1" customWidth="1"/>
    <col min="5891" max="5891" width="37.625" style="1" customWidth="1"/>
    <col min="5892" max="5892" width="23.625" style="1" customWidth="1"/>
    <col min="5893" max="5893" width="9" style="1"/>
    <col min="5894" max="5894" width="17" style="1" customWidth="1"/>
    <col min="5895" max="6144" width="9" style="1"/>
    <col min="6145" max="6145" width="36.25" style="1" customWidth="1"/>
    <col min="6146" max="6146" width="23.625" style="1" customWidth="1"/>
    <col min="6147" max="6147" width="37.625" style="1" customWidth="1"/>
    <col min="6148" max="6148" width="23.625" style="1" customWidth="1"/>
    <col min="6149" max="6149" width="9" style="1"/>
    <col min="6150" max="6150" width="17" style="1" customWidth="1"/>
    <col min="6151" max="6400" width="9" style="1"/>
    <col min="6401" max="6401" width="36.25" style="1" customWidth="1"/>
    <col min="6402" max="6402" width="23.625" style="1" customWidth="1"/>
    <col min="6403" max="6403" width="37.625" style="1" customWidth="1"/>
    <col min="6404" max="6404" width="23.625" style="1" customWidth="1"/>
    <col min="6405" max="6405" width="9" style="1"/>
    <col min="6406" max="6406" width="17" style="1" customWidth="1"/>
    <col min="6407" max="6656" width="9" style="1"/>
    <col min="6657" max="6657" width="36.25" style="1" customWidth="1"/>
    <col min="6658" max="6658" width="23.625" style="1" customWidth="1"/>
    <col min="6659" max="6659" width="37.625" style="1" customWidth="1"/>
    <col min="6660" max="6660" width="23.625" style="1" customWidth="1"/>
    <col min="6661" max="6661" width="9" style="1"/>
    <col min="6662" max="6662" width="17" style="1" customWidth="1"/>
    <col min="6663" max="6912" width="9" style="1"/>
    <col min="6913" max="6913" width="36.25" style="1" customWidth="1"/>
    <col min="6914" max="6914" width="23.625" style="1" customWidth="1"/>
    <col min="6915" max="6915" width="37.625" style="1" customWidth="1"/>
    <col min="6916" max="6916" width="23.625" style="1" customWidth="1"/>
    <col min="6917" max="6917" width="9" style="1"/>
    <col min="6918" max="6918" width="17" style="1" customWidth="1"/>
    <col min="6919" max="7168" width="9" style="1"/>
    <col min="7169" max="7169" width="36.25" style="1" customWidth="1"/>
    <col min="7170" max="7170" width="23.625" style="1" customWidth="1"/>
    <col min="7171" max="7171" width="37.625" style="1" customWidth="1"/>
    <col min="7172" max="7172" width="23.625" style="1" customWidth="1"/>
    <col min="7173" max="7173" width="9" style="1"/>
    <col min="7174" max="7174" width="17" style="1" customWidth="1"/>
    <col min="7175" max="7424" width="9" style="1"/>
    <col min="7425" max="7425" width="36.25" style="1" customWidth="1"/>
    <col min="7426" max="7426" width="23.625" style="1" customWidth="1"/>
    <col min="7427" max="7427" width="37.625" style="1" customWidth="1"/>
    <col min="7428" max="7428" width="23.625" style="1" customWidth="1"/>
    <col min="7429" max="7429" width="9" style="1"/>
    <col min="7430" max="7430" width="17" style="1" customWidth="1"/>
    <col min="7431" max="7680" width="9" style="1"/>
    <col min="7681" max="7681" width="36.25" style="1" customWidth="1"/>
    <col min="7682" max="7682" width="23.625" style="1" customWidth="1"/>
    <col min="7683" max="7683" width="37.625" style="1" customWidth="1"/>
    <col min="7684" max="7684" width="23.625" style="1" customWidth="1"/>
    <col min="7685" max="7685" width="9" style="1"/>
    <col min="7686" max="7686" width="17" style="1" customWidth="1"/>
    <col min="7687" max="7936" width="9" style="1"/>
    <col min="7937" max="7937" width="36.25" style="1" customWidth="1"/>
    <col min="7938" max="7938" width="23.625" style="1" customWidth="1"/>
    <col min="7939" max="7939" width="37.625" style="1" customWidth="1"/>
    <col min="7940" max="7940" width="23.625" style="1" customWidth="1"/>
    <col min="7941" max="7941" width="9" style="1"/>
    <col min="7942" max="7942" width="17" style="1" customWidth="1"/>
    <col min="7943" max="8192" width="9" style="1"/>
    <col min="8193" max="8193" width="36.25" style="1" customWidth="1"/>
    <col min="8194" max="8194" width="23.625" style="1" customWidth="1"/>
    <col min="8195" max="8195" width="37.625" style="1" customWidth="1"/>
    <col min="8196" max="8196" width="23.625" style="1" customWidth="1"/>
    <col min="8197" max="8197" width="9" style="1"/>
    <col min="8198" max="8198" width="17" style="1" customWidth="1"/>
    <col min="8199" max="8448" width="9" style="1"/>
    <col min="8449" max="8449" width="36.25" style="1" customWidth="1"/>
    <col min="8450" max="8450" width="23.625" style="1" customWidth="1"/>
    <col min="8451" max="8451" width="37.625" style="1" customWidth="1"/>
    <col min="8452" max="8452" width="23.625" style="1" customWidth="1"/>
    <col min="8453" max="8453" width="9" style="1"/>
    <col min="8454" max="8454" width="17" style="1" customWidth="1"/>
    <col min="8455" max="8704" width="9" style="1"/>
    <col min="8705" max="8705" width="36.25" style="1" customWidth="1"/>
    <col min="8706" max="8706" width="23.625" style="1" customWidth="1"/>
    <col min="8707" max="8707" width="37.625" style="1" customWidth="1"/>
    <col min="8708" max="8708" width="23.625" style="1" customWidth="1"/>
    <col min="8709" max="8709" width="9" style="1"/>
    <col min="8710" max="8710" width="17" style="1" customWidth="1"/>
    <col min="8711" max="8960" width="9" style="1"/>
    <col min="8961" max="8961" width="36.25" style="1" customWidth="1"/>
    <col min="8962" max="8962" width="23.625" style="1" customWidth="1"/>
    <col min="8963" max="8963" width="37.625" style="1" customWidth="1"/>
    <col min="8964" max="8964" width="23.625" style="1" customWidth="1"/>
    <col min="8965" max="8965" width="9" style="1"/>
    <col min="8966" max="8966" width="17" style="1" customWidth="1"/>
    <col min="8967" max="9216" width="9" style="1"/>
    <col min="9217" max="9217" width="36.25" style="1" customWidth="1"/>
    <col min="9218" max="9218" width="23.625" style="1" customWidth="1"/>
    <col min="9219" max="9219" width="37.625" style="1" customWidth="1"/>
    <col min="9220" max="9220" width="23.625" style="1" customWidth="1"/>
    <col min="9221" max="9221" width="9" style="1"/>
    <col min="9222" max="9222" width="17" style="1" customWidth="1"/>
    <col min="9223" max="9472" width="9" style="1"/>
    <col min="9473" max="9473" width="36.25" style="1" customWidth="1"/>
    <col min="9474" max="9474" width="23.625" style="1" customWidth="1"/>
    <col min="9475" max="9475" width="37.625" style="1" customWidth="1"/>
    <col min="9476" max="9476" width="23.625" style="1" customWidth="1"/>
    <col min="9477" max="9477" width="9" style="1"/>
    <col min="9478" max="9478" width="17" style="1" customWidth="1"/>
    <col min="9479" max="9728" width="9" style="1"/>
    <col min="9729" max="9729" width="36.25" style="1" customWidth="1"/>
    <col min="9730" max="9730" width="23.625" style="1" customWidth="1"/>
    <col min="9731" max="9731" width="37.625" style="1" customWidth="1"/>
    <col min="9732" max="9732" width="23.625" style="1" customWidth="1"/>
    <col min="9733" max="9733" width="9" style="1"/>
    <col min="9734" max="9734" width="17" style="1" customWidth="1"/>
    <col min="9735" max="9984" width="9" style="1"/>
    <col min="9985" max="9985" width="36.25" style="1" customWidth="1"/>
    <col min="9986" max="9986" width="23.625" style="1" customWidth="1"/>
    <col min="9987" max="9987" width="37.625" style="1" customWidth="1"/>
    <col min="9988" max="9988" width="23.625" style="1" customWidth="1"/>
    <col min="9989" max="9989" width="9" style="1"/>
    <col min="9990" max="9990" width="17" style="1" customWidth="1"/>
    <col min="9991" max="10240" width="9" style="1"/>
    <col min="10241" max="10241" width="36.25" style="1" customWidth="1"/>
    <col min="10242" max="10242" width="23.625" style="1" customWidth="1"/>
    <col min="10243" max="10243" width="37.625" style="1" customWidth="1"/>
    <col min="10244" max="10244" width="23.625" style="1" customWidth="1"/>
    <col min="10245" max="10245" width="9" style="1"/>
    <col min="10246" max="10246" width="17" style="1" customWidth="1"/>
    <col min="10247" max="10496" width="9" style="1"/>
    <col min="10497" max="10497" width="36.25" style="1" customWidth="1"/>
    <col min="10498" max="10498" width="23.625" style="1" customWidth="1"/>
    <col min="10499" max="10499" width="37.625" style="1" customWidth="1"/>
    <col min="10500" max="10500" width="23.625" style="1" customWidth="1"/>
    <col min="10501" max="10501" width="9" style="1"/>
    <col min="10502" max="10502" width="17" style="1" customWidth="1"/>
    <col min="10503" max="10752" width="9" style="1"/>
    <col min="10753" max="10753" width="36.25" style="1" customWidth="1"/>
    <col min="10754" max="10754" width="23.625" style="1" customWidth="1"/>
    <col min="10755" max="10755" width="37.625" style="1" customWidth="1"/>
    <col min="10756" max="10756" width="23.625" style="1" customWidth="1"/>
    <col min="10757" max="10757" width="9" style="1"/>
    <col min="10758" max="10758" width="17" style="1" customWidth="1"/>
    <col min="10759" max="11008" width="9" style="1"/>
    <col min="11009" max="11009" width="36.25" style="1" customWidth="1"/>
    <col min="11010" max="11010" width="23.625" style="1" customWidth="1"/>
    <col min="11011" max="11011" width="37.625" style="1" customWidth="1"/>
    <col min="11012" max="11012" width="23.625" style="1" customWidth="1"/>
    <col min="11013" max="11013" width="9" style="1"/>
    <col min="11014" max="11014" width="17" style="1" customWidth="1"/>
    <col min="11015" max="11264" width="9" style="1"/>
    <col min="11265" max="11265" width="36.25" style="1" customWidth="1"/>
    <col min="11266" max="11266" width="23.625" style="1" customWidth="1"/>
    <col min="11267" max="11267" width="37.625" style="1" customWidth="1"/>
    <col min="11268" max="11268" width="23.625" style="1" customWidth="1"/>
    <col min="11269" max="11269" width="9" style="1"/>
    <col min="11270" max="11270" width="17" style="1" customWidth="1"/>
    <col min="11271" max="11520" width="9" style="1"/>
    <col min="11521" max="11521" width="36.25" style="1" customWidth="1"/>
    <col min="11522" max="11522" width="23.625" style="1" customWidth="1"/>
    <col min="11523" max="11523" width="37.625" style="1" customWidth="1"/>
    <col min="11524" max="11524" width="23.625" style="1" customWidth="1"/>
    <col min="11525" max="11525" width="9" style="1"/>
    <col min="11526" max="11526" width="17" style="1" customWidth="1"/>
    <col min="11527" max="11776" width="9" style="1"/>
    <col min="11777" max="11777" width="36.25" style="1" customWidth="1"/>
    <col min="11778" max="11778" width="23.625" style="1" customWidth="1"/>
    <col min="11779" max="11779" width="37.625" style="1" customWidth="1"/>
    <col min="11780" max="11780" width="23.625" style="1" customWidth="1"/>
    <col min="11781" max="11781" width="9" style="1"/>
    <col min="11782" max="11782" width="17" style="1" customWidth="1"/>
    <col min="11783" max="12032" width="9" style="1"/>
    <col min="12033" max="12033" width="36.25" style="1" customWidth="1"/>
    <col min="12034" max="12034" width="23.625" style="1" customWidth="1"/>
    <col min="12035" max="12035" width="37.625" style="1" customWidth="1"/>
    <col min="12036" max="12036" width="23.625" style="1" customWidth="1"/>
    <col min="12037" max="12037" width="9" style="1"/>
    <col min="12038" max="12038" width="17" style="1" customWidth="1"/>
    <col min="12039" max="12288" width="9" style="1"/>
    <col min="12289" max="12289" width="36.25" style="1" customWidth="1"/>
    <col min="12290" max="12290" width="23.625" style="1" customWidth="1"/>
    <col min="12291" max="12291" width="37.625" style="1" customWidth="1"/>
    <col min="12292" max="12292" width="23.625" style="1" customWidth="1"/>
    <col min="12293" max="12293" width="9" style="1"/>
    <col min="12294" max="12294" width="17" style="1" customWidth="1"/>
    <col min="12295" max="12544" width="9" style="1"/>
    <col min="12545" max="12545" width="36.25" style="1" customWidth="1"/>
    <col min="12546" max="12546" width="23.625" style="1" customWidth="1"/>
    <col min="12547" max="12547" width="37.625" style="1" customWidth="1"/>
    <col min="12548" max="12548" width="23.625" style="1" customWidth="1"/>
    <col min="12549" max="12549" width="9" style="1"/>
    <col min="12550" max="12550" width="17" style="1" customWidth="1"/>
    <col min="12551" max="12800" width="9" style="1"/>
    <col min="12801" max="12801" width="36.25" style="1" customWidth="1"/>
    <col min="12802" max="12802" width="23.625" style="1" customWidth="1"/>
    <col min="12803" max="12803" width="37.625" style="1" customWidth="1"/>
    <col min="12804" max="12804" width="23.625" style="1" customWidth="1"/>
    <col min="12805" max="12805" width="9" style="1"/>
    <col min="12806" max="12806" width="17" style="1" customWidth="1"/>
    <col min="12807" max="13056" width="9" style="1"/>
    <col min="13057" max="13057" width="36.25" style="1" customWidth="1"/>
    <col min="13058" max="13058" width="23.625" style="1" customWidth="1"/>
    <col min="13059" max="13059" width="37.625" style="1" customWidth="1"/>
    <col min="13060" max="13060" width="23.625" style="1" customWidth="1"/>
    <col min="13061" max="13061" width="9" style="1"/>
    <col min="13062" max="13062" width="17" style="1" customWidth="1"/>
    <col min="13063" max="13312" width="9" style="1"/>
    <col min="13313" max="13313" width="36.25" style="1" customWidth="1"/>
    <col min="13314" max="13314" width="23.625" style="1" customWidth="1"/>
    <col min="13315" max="13315" width="37.625" style="1" customWidth="1"/>
    <col min="13316" max="13316" width="23.625" style="1" customWidth="1"/>
    <col min="13317" max="13317" width="9" style="1"/>
    <col min="13318" max="13318" width="17" style="1" customWidth="1"/>
    <col min="13319" max="13568" width="9" style="1"/>
    <col min="13569" max="13569" width="36.25" style="1" customWidth="1"/>
    <col min="13570" max="13570" width="23.625" style="1" customWidth="1"/>
    <col min="13571" max="13571" width="37.625" style="1" customWidth="1"/>
    <col min="13572" max="13572" width="23.625" style="1" customWidth="1"/>
    <col min="13573" max="13573" width="9" style="1"/>
    <col min="13574" max="13574" width="17" style="1" customWidth="1"/>
    <col min="13575" max="13824" width="9" style="1"/>
    <col min="13825" max="13825" width="36.25" style="1" customWidth="1"/>
    <col min="13826" max="13826" width="23.625" style="1" customWidth="1"/>
    <col min="13827" max="13827" width="37.625" style="1" customWidth="1"/>
    <col min="13828" max="13828" width="23.625" style="1" customWidth="1"/>
    <col min="13829" max="13829" width="9" style="1"/>
    <col min="13830" max="13830" width="17" style="1" customWidth="1"/>
    <col min="13831" max="14080" width="9" style="1"/>
    <col min="14081" max="14081" width="36.25" style="1" customWidth="1"/>
    <col min="14082" max="14082" width="23.625" style="1" customWidth="1"/>
    <col min="14083" max="14083" width="37.625" style="1" customWidth="1"/>
    <col min="14084" max="14084" width="23.625" style="1" customWidth="1"/>
    <col min="14085" max="14085" width="9" style="1"/>
    <col min="14086" max="14086" width="17" style="1" customWidth="1"/>
    <col min="14087" max="14336" width="9" style="1"/>
    <col min="14337" max="14337" width="36.25" style="1" customWidth="1"/>
    <col min="14338" max="14338" width="23.625" style="1" customWidth="1"/>
    <col min="14339" max="14339" width="37.625" style="1" customWidth="1"/>
    <col min="14340" max="14340" width="23.625" style="1" customWidth="1"/>
    <col min="14341" max="14341" width="9" style="1"/>
    <col min="14342" max="14342" width="17" style="1" customWidth="1"/>
    <col min="14343" max="14592" width="9" style="1"/>
    <col min="14593" max="14593" width="36.25" style="1" customWidth="1"/>
    <col min="14594" max="14594" width="23.625" style="1" customWidth="1"/>
    <col min="14595" max="14595" width="37.625" style="1" customWidth="1"/>
    <col min="14596" max="14596" width="23.625" style="1" customWidth="1"/>
    <col min="14597" max="14597" width="9" style="1"/>
    <col min="14598" max="14598" width="17" style="1" customWidth="1"/>
    <col min="14599" max="14848" width="9" style="1"/>
    <col min="14849" max="14849" width="36.25" style="1" customWidth="1"/>
    <col min="14850" max="14850" width="23.625" style="1" customWidth="1"/>
    <col min="14851" max="14851" width="37.625" style="1" customWidth="1"/>
    <col min="14852" max="14852" width="23.625" style="1" customWidth="1"/>
    <col min="14853" max="14853" width="9" style="1"/>
    <col min="14854" max="14854" width="17" style="1" customWidth="1"/>
    <col min="14855" max="15104" width="9" style="1"/>
    <col min="15105" max="15105" width="36.25" style="1" customWidth="1"/>
    <col min="15106" max="15106" width="23.625" style="1" customWidth="1"/>
    <col min="15107" max="15107" width="37.625" style="1" customWidth="1"/>
    <col min="15108" max="15108" width="23.625" style="1" customWidth="1"/>
    <col min="15109" max="15109" width="9" style="1"/>
    <col min="15110" max="15110" width="17" style="1" customWidth="1"/>
    <col min="15111" max="15360" width="9" style="1"/>
    <col min="15361" max="15361" width="36.25" style="1" customWidth="1"/>
    <col min="15362" max="15362" width="23.625" style="1" customWidth="1"/>
    <col min="15363" max="15363" width="37.625" style="1" customWidth="1"/>
    <col min="15364" max="15364" width="23.625" style="1" customWidth="1"/>
    <col min="15365" max="15365" width="9" style="1"/>
    <col min="15366" max="15366" width="17" style="1" customWidth="1"/>
    <col min="15367" max="15616" width="9" style="1"/>
    <col min="15617" max="15617" width="36.25" style="1" customWidth="1"/>
    <col min="15618" max="15618" width="23.625" style="1" customWidth="1"/>
    <col min="15619" max="15619" width="37.625" style="1" customWidth="1"/>
    <col min="15620" max="15620" width="23.625" style="1" customWidth="1"/>
    <col min="15621" max="15621" width="9" style="1"/>
    <col min="15622" max="15622" width="17" style="1" customWidth="1"/>
    <col min="15623" max="15872" width="9" style="1"/>
    <col min="15873" max="15873" width="36.25" style="1" customWidth="1"/>
    <col min="15874" max="15874" width="23.625" style="1" customWidth="1"/>
    <col min="15875" max="15875" width="37.625" style="1" customWidth="1"/>
    <col min="15876" max="15876" width="23.625" style="1" customWidth="1"/>
    <col min="15877" max="15877" width="9" style="1"/>
    <col min="15878" max="15878" width="17" style="1" customWidth="1"/>
    <col min="15879" max="16128" width="9" style="1"/>
    <col min="16129" max="16129" width="36.25" style="1" customWidth="1"/>
    <col min="16130" max="16130" width="23.625" style="1" customWidth="1"/>
    <col min="16131" max="16131" width="37.625" style="1" customWidth="1"/>
    <col min="16132" max="16132" width="23.625" style="1" customWidth="1"/>
    <col min="16133" max="16133" width="9" style="1"/>
    <col min="16134" max="16134" width="17" style="1" customWidth="1"/>
    <col min="16135" max="16384" width="9" style="1"/>
  </cols>
  <sheetData>
    <row r="1" spans="1:4" ht="27.75" customHeight="1"/>
    <row r="2" spans="1:4" ht="35.25" customHeight="1">
      <c r="A2" s="70" t="s">
        <v>66</v>
      </c>
      <c r="B2" s="70"/>
      <c r="C2" s="70"/>
      <c r="D2" s="70"/>
    </row>
    <row r="3" spans="1:4" ht="21.75" customHeight="1">
      <c r="D3" s="1" t="s">
        <v>67</v>
      </c>
    </row>
    <row r="5" spans="1:4" ht="24.75" customHeight="1">
      <c r="A5" s="10" t="s">
        <v>1</v>
      </c>
      <c r="B5" s="10" t="s">
        <v>68</v>
      </c>
      <c r="C5" s="10" t="s">
        <v>1</v>
      </c>
      <c r="D5" s="10" t="s">
        <v>68</v>
      </c>
    </row>
    <row r="6" spans="1:4" ht="19.5" customHeight="1">
      <c r="A6" s="3" t="s">
        <v>69</v>
      </c>
      <c r="B6" s="11">
        <v>90873</v>
      </c>
      <c r="C6" s="3" t="s">
        <v>70</v>
      </c>
      <c r="D6" s="11">
        <v>447914</v>
      </c>
    </row>
    <row r="7" spans="1:4" ht="19.5" customHeight="1">
      <c r="A7" s="3" t="s">
        <v>71</v>
      </c>
      <c r="B7" s="11">
        <f>SUM(B8:B10)</f>
        <v>339147</v>
      </c>
      <c r="C7" s="3" t="s">
        <v>72</v>
      </c>
      <c r="D7" s="11">
        <f>D8+D9</f>
        <v>24653</v>
      </c>
    </row>
    <row r="8" spans="1:4" ht="19.5" customHeight="1">
      <c r="A8" s="3" t="s">
        <v>73</v>
      </c>
      <c r="B8" s="11">
        <v>3177</v>
      </c>
      <c r="C8" s="3" t="s">
        <v>74</v>
      </c>
      <c r="D8" s="11">
        <v>19862</v>
      </c>
    </row>
    <row r="9" spans="1:4" ht="19.5" customHeight="1">
      <c r="A9" s="3" t="s">
        <v>75</v>
      </c>
      <c r="B9" s="11">
        <v>284361</v>
      </c>
      <c r="C9" s="3" t="s">
        <v>76</v>
      </c>
      <c r="D9" s="11">
        <v>4791</v>
      </c>
    </row>
    <row r="10" spans="1:4" ht="19.5" customHeight="1">
      <c r="A10" s="3" t="s">
        <v>77</v>
      </c>
      <c r="B10" s="11">
        <v>51609</v>
      </c>
      <c r="C10" s="3" t="s">
        <v>78</v>
      </c>
      <c r="D10" s="11">
        <v>40845</v>
      </c>
    </row>
    <row r="11" spans="1:4" ht="19.5" customHeight="1">
      <c r="A11" s="3" t="s">
        <v>79</v>
      </c>
      <c r="B11" s="11">
        <v>8989</v>
      </c>
      <c r="C11" s="3" t="s">
        <v>80</v>
      </c>
      <c r="D11" s="11">
        <v>1610</v>
      </c>
    </row>
    <row r="12" spans="1:4" ht="19.5" customHeight="1">
      <c r="A12" s="3" t="s">
        <v>81</v>
      </c>
      <c r="B12" s="11">
        <v>40809</v>
      </c>
      <c r="C12" s="3" t="s">
        <v>82</v>
      </c>
      <c r="D12" s="11">
        <v>852</v>
      </c>
    </row>
    <row r="13" spans="1:4" ht="19.5" customHeight="1">
      <c r="A13" s="3" t="s">
        <v>83</v>
      </c>
      <c r="B13" s="11">
        <v>25290</v>
      </c>
      <c r="C13" s="3"/>
      <c r="D13" s="11"/>
    </row>
    <row r="14" spans="1:4" ht="19.5" customHeight="1">
      <c r="A14" s="3" t="s">
        <v>84</v>
      </c>
      <c r="B14" s="11">
        <v>10766</v>
      </c>
      <c r="C14" s="3"/>
      <c r="D14" s="11"/>
    </row>
    <row r="15" spans="1:4" ht="24" customHeight="1">
      <c r="A15" s="10" t="s">
        <v>85</v>
      </c>
      <c r="B15" s="11">
        <f>SUM(B6,B7,B11,B12:B14)</f>
        <v>515874</v>
      </c>
      <c r="C15" s="10" t="s">
        <v>86</v>
      </c>
      <c r="D15" s="11">
        <f>SUM(D6:D7,D10:D12)</f>
        <v>515874</v>
      </c>
    </row>
  </sheetData>
  <mergeCells count="1">
    <mergeCell ref="A2:D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D35"/>
  <sheetViews>
    <sheetView workbookViewId="0">
      <selection activeCell="A39" sqref="A39"/>
    </sheetView>
  </sheetViews>
  <sheetFormatPr defaultRowHeight="13.5"/>
  <cols>
    <col min="1" max="1" width="43.5" style="18" customWidth="1"/>
    <col min="2" max="2" width="20.375" style="18" customWidth="1"/>
    <col min="3" max="3" width="39" style="18" customWidth="1"/>
    <col min="4" max="4" width="19.875" style="18" customWidth="1"/>
    <col min="5" max="256" width="9" style="18"/>
    <col min="257" max="257" width="41.5" style="18" customWidth="1"/>
    <col min="258" max="258" width="20.375" style="18" customWidth="1"/>
    <col min="259" max="259" width="39" style="18" customWidth="1"/>
    <col min="260" max="260" width="19.875" style="18" customWidth="1"/>
    <col min="261" max="512" width="9" style="18"/>
    <col min="513" max="513" width="41.5" style="18" customWidth="1"/>
    <col min="514" max="514" width="20.375" style="18" customWidth="1"/>
    <col min="515" max="515" width="39" style="18" customWidth="1"/>
    <col min="516" max="516" width="19.875" style="18" customWidth="1"/>
    <col min="517" max="768" width="9" style="18"/>
    <col min="769" max="769" width="41.5" style="18" customWidth="1"/>
    <col min="770" max="770" width="20.375" style="18" customWidth="1"/>
    <col min="771" max="771" width="39" style="18" customWidth="1"/>
    <col min="772" max="772" width="19.875" style="18" customWidth="1"/>
    <col min="773" max="1024" width="9" style="18"/>
    <col min="1025" max="1025" width="41.5" style="18" customWidth="1"/>
    <col min="1026" max="1026" width="20.375" style="18" customWidth="1"/>
    <col min="1027" max="1027" width="39" style="18" customWidth="1"/>
    <col min="1028" max="1028" width="19.875" style="18" customWidth="1"/>
    <col min="1029" max="1280" width="9" style="18"/>
    <col min="1281" max="1281" width="41.5" style="18" customWidth="1"/>
    <col min="1282" max="1282" width="20.375" style="18" customWidth="1"/>
    <col min="1283" max="1283" width="39" style="18" customWidth="1"/>
    <col min="1284" max="1284" width="19.875" style="18" customWidth="1"/>
    <col min="1285" max="1536" width="9" style="18"/>
    <col min="1537" max="1537" width="41.5" style="18" customWidth="1"/>
    <col min="1538" max="1538" width="20.375" style="18" customWidth="1"/>
    <col min="1539" max="1539" width="39" style="18" customWidth="1"/>
    <col min="1540" max="1540" width="19.875" style="18" customWidth="1"/>
    <col min="1541" max="1792" width="9" style="18"/>
    <col min="1793" max="1793" width="41.5" style="18" customWidth="1"/>
    <col min="1794" max="1794" width="20.375" style="18" customWidth="1"/>
    <col min="1795" max="1795" width="39" style="18" customWidth="1"/>
    <col min="1796" max="1796" width="19.875" style="18" customWidth="1"/>
    <col min="1797" max="2048" width="9" style="18"/>
    <col min="2049" max="2049" width="41.5" style="18" customWidth="1"/>
    <col min="2050" max="2050" width="20.375" style="18" customWidth="1"/>
    <col min="2051" max="2051" width="39" style="18" customWidth="1"/>
    <col min="2052" max="2052" width="19.875" style="18" customWidth="1"/>
    <col min="2053" max="2304" width="9" style="18"/>
    <col min="2305" max="2305" width="41.5" style="18" customWidth="1"/>
    <col min="2306" max="2306" width="20.375" style="18" customWidth="1"/>
    <col min="2307" max="2307" width="39" style="18" customWidth="1"/>
    <col min="2308" max="2308" width="19.875" style="18" customWidth="1"/>
    <col min="2309" max="2560" width="9" style="18"/>
    <col min="2561" max="2561" width="41.5" style="18" customWidth="1"/>
    <col min="2562" max="2562" width="20.375" style="18" customWidth="1"/>
    <col min="2563" max="2563" width="39" style="18" customWidth="1"/>
    <col min="2564" max="2564" width="19.875" style="18" customWidth="1"/>
    <col min="2565" max="2816" width="9" style="18"/>
    <col min="2817" max="2817" width="41.5" style="18" customWidth="1"/>
    <col min="2818" max="2818" width="20.375" style="18" customWidth="1"/>
    <col min="2819" max="2819" width="39" style="18" customWidth="1"/>
    <col min="2820" max="2820" width="19.875" style="18" customWidth="1"/>
    <col min="2821" max="3072" width="9" style="18"/>
    <col min="3073" max="3073" width="41.5" style="18" customWidth="1"/>
    <col min="3074" max="3074" width="20.375" style="18" customWidth="1"/>
    <col min="3075" max="3075" width="39" style="18" customWidth="1"/>
    <col min="3076" max="3076" width="19.875" style="18" customWidth="1"/>
    <col min="3077" max="3328" width="9" style="18"/>
    <col min="3329" max="3329" width="41.5" style="18" customWidth="1"/>
    <col min="3330" max="3330" width="20.375" style="18" customWidth="1"/>
    <col min="3331" max="3331" width="39" style="18" customWidth="1"/>
    <col min="3332" max="3332" width="19.875" style="18" customWidth="1"/>
    <col min="3333" max="3584" width="9" style="18"/>
    <col min="3585" max="3585" width="41.5" style="18" customWidth="1"/>
    <col min="3586" max="3586" width="20.375" style="18" customWidth="1"/>
    <col min="3587" max="3587" width="39" style="18" customWidth="1"/>
    <col min="3588" max="3588" width="19.875" style="18" customWidth="1"/>
    <col min="3589" max="3840" width="9" style="18"/>
    <col min="3841" max="3841" width="41.5" style="18" customWidth="1"/>
    <col min="3842" max="3842" width="20.375" style="18" customWidth="1"/>
    <col min="3843" max="3843" width="39" style="18" customWidth="1"/>
    <col min="3844" max="3844" width="19.875" style="18" customWidth="1"/>
    <col min="3845" max="4096" width="9" style="18"/>
    <col min="4097" max="4097" width="41.5" style="18" customWidth="1"/>
    <col min="4098" max="4098" width="20.375" style="18" customWidth="1"/>
    <col min="4099" max="4099" width="39" style="18" customWidth="1"/>
    <col min="4100" max="4100" width="19.875" style="18" customWidth="1"/>
    <col min="4101" max="4352" width="9" style="18"/>
    <col min="4353" max="4353" width="41.5" style="18" customWidth="1"/>
    <col min="4354" max="4354" width="20.375" style="18" customWidth="1"/>
    <col min="4355" max="4355" width="39" style="18" customWidth="1"/>
    <col min="4356" max="4356" width="19.875" style="18" customWidth="1"/>
    <col min="4357" max="4608" width="9" style="18"/>
    <col min="4609" max="4609" width="41.5" style="18" customWidth="1"/>
    <col min="4610" max="4610" width="20.375" style="18" customWidth="1"/>
    <col min="4611" max="4611" width="39" style="18" customWidth="1"/>
    <col min="4612" max="4612" width="19.875" style="18" customWidth="1"/>
    <col min="4613" max="4864" width="9" style="18"/>
    <col min="4865" max="4865" width="41.5" style="18" customWidth="1"/>
    <col min="4866" max="4866" width="20.375" style="18" customWidth="1"/>
    <col min="4867" max="4867" width="39" style="18" customWidth="1"/>
    <col min="4868" max="4868" width="19.875" style="18" customWidth="1"/>
    <col min="4869" max="5120" width="9" style="18"/>
    <col min="5121" max="5121" width="41.5" style="18" customWidth="1"/>
    <col min="5122" max="5122" width="20.375" style="18" customWidth="1"/>
    <col min="5123" max="5123" width="39" style="18" customWidth="1"/>
    <col min="5124" max="5124" width="19.875" style="18" customWidth="1"/>
    <col min="5125" max="5376" width="9" style="18"/>
    <col min="5377" max="5377" width="41.5" style="18" customWidth="1"/>
    <col min="5378" max="5378" width="20.375" style="18" customWidth="1"/>
    <col min="5379" max="5379" width="39" style="18" customWidth="1"/>
    <col min="5380" max="5380" width="19.875" style="18" customWidth="1"/>
    <col min="5381" max="5632" width="9" style="18"/>
    <col min="5633" max="5633" width="41.5" style="18" customWidth="1"/>
    <col min="5634" max="5634" width="20.375" style="18" customWidth="1"/>
    <col min="5635" max="5635" width="39" style="18" customWidth="1"/>
    <col min="5636" max="5636" width="19.875" style="18" customWidth="1"/>
    <col min="5637" max="5888" width="9" style="18"/>
    <col min="5889" max="5889" width="41.5" style="18" customWidth="1"/>
    <col min="5890" max="5890" width="20.375" style="18" customWidth="1"/>
    <col min="5891" max="5891" width="39" style="18" customWidth="1"/>
    <col min="5892" max="5892" width="19.875" style="18" customWidth="1"/>
    <col min="5893" max="6144" width="9" style="18"/>
    <col min="6145" max="6145" width="41.5" style="18" customWidth="1"/>
    <col min="6146" max="6146" width="20.375" style="18" customWidth="1"/>
    <col min="6147" max="6147" width="39" style="18" customWidth="1"/>
    <col min="6148" max="6148" width="19.875" style="18" customWidth="1"/>
    <col min="6149" max="6400" width="9" style="18"/>
    <col min="6401" max="6401" width="41.5" style="18" customWidth="1"/>
    <col min="6402" max="6402" width="20.375" style="18" customWidth="1"/>
    <col min="6403" max="6403" width="39" style="18" customWidth="1"/>
    <col min="6404" max="6404" width="19.875" style="18" customWidth="1"/>
    <col min="6405" max="6656" width="9" style="18"/>
    <col min="6657" max="6657" width="41.5" style="18" customWidth="1"/>
    <col min="6658" max="6658" width="20.375" style="18" customWidth="1"/>
    <col min="6659" max="6659" width="39" style="18" customWidth="1"/>
    <col min="6660" max="6660" width="19.875" style="18" customWidth="1"/>
    <col min="6661" max="6912" width="9" style="18"/>
    <col min="6913" max="6913" width="41.5" style="18" customWidth="1"/>
    <col min="6914" max="6914" width="20.375" style="18" customWidth="1"/>
    <col min="6915" max="6915" width="39" style="18" customWidth="1"/>
    <col min="6916" max="6916" width="19.875" style="18" customWidth="1"/>
    <col min="6917" max="7168" width="9" style="18"/>
    <col min="7169" max="7169" width="41.5" style="18" customWidth="1"/>
    <col min="7170" max="7170" width="20.375" style="18" customWidth="1"/>
    <col min="7171" max="7171" width="39" style="18" customWidth="1"/>
    <col min="7172" max="7172" width="19.875" style="18" customWidth="1"/>
    <col min="7173" max="7424" width="9" style="18"/>
    <col min="7425" max="7425" width="41.5" style="18" customWidth="1"/>
    <col min="7426" max="7426" width="20.375" style="18" customWidth="1"/>
    <col min="7427" max="7427" width="39" style="18" customWidth="1"/>
    <col min="7428" max="7428" width="19.875" style="18" customWidth="1"/>
    <col min="7429" max="7680" width="9" style="18"/>
    <col min="7681" max="7681" width="41.5" style="18" customWidth="1"/>
    <col min="7682" max="7682" width="20.375" style="18" customWidth="1"/>
    <col min="7683" max="7683" width="39" style="18" customWidth="1"/>
    <col min="7684" max="7684" width="19.875" style="18" customWidth="1"/>
    <col min="7685" max="7936" width="9" style="18"/>
    <col min="7937" max="7937" width="41.5" style="18" customWidth="1"/>
    <col min="7938" max="7938" width="20.375" style="18" customWidth="1"/>
    <col min="7939" max="7939" width="39" style="18" customWidth="1"/>
    <col min="7940" max="7940" width="19.875" style="18" customWidth="1"/>
    <col min="7941" max="8192" width="9" style="18"/>
    <col min="8193" max="8193" width="41.5" style="18" customWidth="1"/>
    <col min="8194" max="8194" width="20.375" style="18" customWidth="1"/>
    <col min="8195" max="8195" width="39" style="18" customWidth="1"/>
    <col min="8196" max="8196" width="19.875" style="18" customWidth="1"/>
    <col min="8197" max="8448" width="9" style="18"/>
    <col min="8449" max="8449" width="41.5" style="18" customWidth="1"/>
    <col min="8450" max="8450" width="20.375" style="18" customWidth="1"/>
    <col min="8451" max="8451" width="39" style="18" customWidth="1"/>
    <col min="8452" max="8452" width="19.875" style="18" customWidth="1"/>
    <col min="8453" max="8704" width="9" style="18"/>
    <col min="8705" max="8705" width="41.5" style="18" customWidth="1"/>
    <col min="8706" max="8706" width="20.375" style="18" customWidth="1"/>
    <col min="8707" max="8707" width="39" style="18" customWidth="1"/>
    <col min="8708" max="8708" width="19.875" style="18" customWidth="1"/>
    <col min="8709" max="8960" width="9" style="18"/>
    <col min="8961" max="8961" width="41.5" style="18" customWidth="1"/>
    <col min="8962" max="8962" width="20.375" style="18" customWidth="1"/>
    <col min="8963" max="8963" width="39" style="18" customWidth="1"/>
    <col min="8964" max="8964" width="19.875" style="18" customWidth="1"/>
    <col min="8965" max="9216" width="9" style="18"/>
    <col min="9217" max="9217" width="41.5" style="18" customWidth="1"/>
    <col min="9218" max="9218" width="20.375" style="18" customWidth="1"/>
    <col min="9219" max="9219" width="39" style="18" customWidth="1"/>
    <col min="9220" max="9220" width="19.875" style="18" customWidth="1"/>
    <col min="9221" max="9472" width="9" style="18"/>
    <col min="9473" max="9473" width="41.5" style="18" customWidth="1"/>
    <col min="9474" max="9474" width="20.375" style="18" customWidth="1"/>
    <col min="9475" max="9475" width="39" style="18" customWidth="1"/>
    <col min="9476" max="9476" width="19.875" style="18" customWidth="1"/>
    <col min="9477" max="9728" width="9" style="18"/>
    <col min="9729" max="9729" width="41.5" style="18" customWidth="1"/>
    <col min="9730" max="9730" width="20.375" style="18" customWidth="1"/>
    <col min="9731" max="9731" width="39" style="18" customWidth="1"/>
    <col min="9732" max="9732" width="19.875" style="18" customWidth="1"/>
    <col min="9733" max="9984" width="9" style="18"/>
    <col min="9985" max="9985" width="41.5" style="18" customWidth="1"/>
    <col min="9986" max="9986" width="20.375" style="18" customWidth="1"/>
    <col min="9987" max="9987" width="39" style="18" customWidth="1"/>
    <col min="9988" max="9988" width="19.875" style="18" customWidth="1"/>
    <col min="9989" max="10240" width="9" style="18"/>
    <col min="10241" max="10241" width="41.5" style="18" customWidth="1"/>
    <col min="10242" max="10242" width="20.375" style="18" customWidth="1"/>
    <col min="10243" max="10243" width="39" style="18" customWidth="1"/>
    <col min="10244" max="10244" width="19.875" style="18" customWidth="1"/>
    <col min="10245" max="10496" width="9" style="18"/>
    <col min="10497" max="10497" width="41.5" style="18" customWidth="1"/>
    <col min="10498" max="10498" width="20.375" style="18" customWidth="1"/>
    <col min="10499" max="10499" width="39" style="18" customWidth="1"/>
    <col min="10500" max="10500" width="19.875" style="18" customWidth="1"/>
    <col min="10501" max="10752" width="9" style="18"/>
    <col min="10753" max="10753" width="41.5" style="18" customWidth="1"/>
    <col min="10754" max="10754" width="20.375" style="18" customWidth="1"/>
    <col min="10755" max="10755" width="39" style="18" customWidth="1"/>
    <col min="10756" max="10756" width="19.875" style="18" customWidth="1"/>
    <col min="10757" max="11008" width="9" style="18"/>
    <col min="11009" max="11009" width="41.5" style="18" customWidth="1"/>
    <col min="11010" max="11010" width="20.375" style="18" customWidth="1"/>
    <col min="11011" max="11011" width="39" style="18" customWidth="1"/>
    <col min="11012" max="11012" width="19.875" style="18" customWidth="1"/>
    <col min="11013" max="11264" width="9" style="18"/>
    <col min="11265" max="11265" width="41.5" style="18" customWidth="1"/>
    <col min="11266" max="11266" width="20.375" style="18" customWidth="1"/>
    <col min="11267" max="11267" width="39" style="18" customWidth="1"/>
    <col min="11268" max="11268" width="19.875" style="18" customWidth="1"/>
    <col min="11269" max="11520" width="9" style="18"/>
    <col min="11521" max="11521" width="41.5" style="18" customWidth="1"/>
    <col min="11522" max="11522" width="20.375" style="18" customWidth="1"/>
    <col min="11523" max="11523" width="39" style="18" customWidth="1"/>
    <col min="11524" max="11524" width="19.875" style="18" customWidth="1"/>
    <col min="11525" max="11776" width="9" style="18"/>
    <col min="11777" max="11777" width="41.5" style="18" customWidth="1"/>
    <col min="11778" max="11778" width="20.375" style="18" customWidth="1"/>
    <col min="11779" max="11779" width="39" style="18" customWidth="1"/>
    <col min="11780" max="11780" width="19.875" style="18" customWidth="1"/>
    <col min="11781" max="12032" width="9" style="18"/>
    <col min="12033" max="12033" width="41.5" style="18" customWidth="1"/>
    <col min="12034" max="12034" width="20.375" style="18" customWidth="1"/>
    <col min="12035" max="12035" width="39" style="18" customWidth="1"/>
    <col min="12036" max="12036" width="19.875" style="18" customWidth="1"/>
    <col min="12037" max="12288" width="9" style="18"/>
    <col min="12289" max="12289" width="41.5" style="18" customWidth="1"/>
    <col min="12290" max="12290" width="20.375" style="18" customWidth="1"/>
    <col min="12291" max="12291" width="39" style="18" customWidth="1"/>
    <col min="12292" max="12292" width="19.875" style="18" customWidth="1"/>
    <col min="12293" max="12544" width="9" style="18"/>
    <col min="12545" max="12545" width="41.5" style="18" customWidth="1"/>
    <col min="12546" max="12546" width="20.375" style="18" customWidth="1"/>
    <col min="12547" max="12547" width="39" style="18" customWidth="1"/>
    <col min="12548" max="12548" width="19.875" style="18" customWidth="1"/>
    <col min="12549" max="12800" width="9" style="18"/>
    <col min="12801" max="12801" width="41.5" style="18" customWidth="1"/>
    <col min="12802" max="12802" width="20.375" style="18" customWidth="1"/>
    <col min="12803" max="12803" width="39" style="18" customWidth="1"/>
    <col min="12804" max="12804" width="19.875" style="18" customWidth="1"/>
    <col min="12805" max="13056" width="9" style="18"/>
    <col min="13057" max="13057" width="41.5" style="18" customWidth="1"/>
    <col min="13058" max="13058" width="20.375" style="18" customWidth="1"/>
    <col min="13059" max="13059" width="39" style="18" customWidth="1"/>
    <col min="13060" max="13060" width="19.875" style="18" customWidth="1"/>
    <col min="13061" max="13312" width="9" style="18"/>
    <col min="13313" max="13313" width="41.5" style="18" customWidth="1"/>
    <col min="13314" max="13314" width="20.375" style="18" customWidth="1"/>
    <col min="13315" max="13315" width="39" style="18" customWidth="1"/>
    <col min="13316" max="13316" width="19.875" style="18" customWidth="1"/>
    <col min="13317" max="13568" width="9" style="18"/>
    <col min="13569" max="13569" width="41.5" style="18" customWidth="1"/>
    <col min="13570" max="13570" width="20.375" style="18" customWidth="1"/>
    <col min="13571" max="13571" width="39" style="18" customWidth="1"/>
    <col min="13572" max="13572" width="19.875" style="18" customWidth="1"/>
    <col min="13573" max="13824" width="9" style="18"/>
    <col min="13825" max="13825" width="41.5" style="18" customWidth="1"/>
    <col min="13826" max="13826" width="20.375" style="18" customWidth="1"/>
    <col min="13827" max="13827" width="39" style="18" customWidth="1"/>
    <col min="13828" max="13828" width="19.875" style="18" customWidth="1"/>
    <col min="13829" max="14080" width="9" style="18"/>
    <col min="14081" max="14081" width="41.5" style="18" customWidth="1"/>
    <col min="14082" max="14082" width="20.375" style="18" customWidth="1"/>
    <col min="14083" max="14083" width="39" style="18" customWidth="1"/>
    <col min="14084" max="14084" width="19.875" style="18" customWidth="1"/>
    <col min="14085" max="14336" width="9" style="18"/>
    <col min="14337" max="14337" width="41.5" style="18" customWidth="1"/>
    <col min="14338" max="14338" width="20.375" style="18" customWidth="1"/>
    <col min="14339" max="14339" width="39" style="18" customWidth="1"/>
    <col min="14340" max="14340" width="19.875" style="18" customWidth="1"/>
    <col min="14341" max="14592" width="9" style="18"/>
    <col min="14593" max="14593" width="41.5" style="18" customWidth="1"/>
    <col min="14594" max="14594" width="20.375" style="18" customWidth="1"/>
    <col min="14595" max="14595" width="39" style="18" customWidth="1"/>
    <col min="14596" max="14596" width="19.875" style="18" customWidth="1"/>
    <col min="14597" max="14848" width="9" style="18"/>
    <col min="14849" max="14849" width="41.5" style="18" customWidth="1"/>
    <col min="14850" max="14850" width="20.375" style="18" customWidth="1"/>
    <col min="14851" max="14851" width="39" style="18" customWidth="1"/>
    <col min="14852" max="14852" width="19.875" style="18" customWidth="1"/>
    <col min="14853" max="15104" width="9" style="18"/>
    <col min="15105" max="15105" width="41.5" style="18" customWidth="1"/>
    <col min="15106" max="15106" width="20.375" style="18" customWidth="1"/>
    <col min="15107" max="15107" width="39" style="18" customWidth="1"/>
    <col min="15108" max="15108" width="19.875" style="18" customWidth="1"/>
    <col min="15109" max="15360" width="9" style="18"/>
    <col min="15361" max="15361" width="41.5" style="18" customWidth="1"/>
    <col min="15362" max="15362" width="20.375" style="18" customWidth="1"/>
    <col min="15363" max="15363" width="39" style="18" customWidth="1"/>
    <col min="15364" max="15364" width="19.875" style="18" customWidth="1"/>
    <col min="15365" max="15616" width="9" style="18"/>
    <col min="15617" max="15617" width="41.5" style="18" customWidth="1"/>
    <col min="15618" max="15618" width="20.375" style="18" customWidth="1"/>
    <col min="15619" max="15619" width="39" style="18" customWidth="1"/>
    <col min="15620" max="15620" width="19.875" style="18" customWidth="1"/>
    <col min="15621" max="15872" width="9" style="18"/>
    <col min="15873" max="15873" width="41.5" style="18" customWidth="1"/>
    <col min="15874" max="15874" width="20.375" style="18" customWidth="1"/>
    <col min="15875" max="15875" width="39" style="18" customWidth="1"/>
    <col min="15876" max="15876" width="19.875" style="18" customWidth="1"/>
    <col min="15877" max="16128" width="9" style="18"/>
    <col min="16129" max="16129" width="41.5" style="18" customWidth="1"/>
    <col min="16130" max="16130" width="20.375" style="18" customWidth="1"/>
    <col min="16131" max="16131" width="39" style="18" customWidth="1"/>
    <col min="16132" max="16132" width="19.875" style="18" customWidth="1"/>
    <col min="16133" max="16384" width="9" style="18"/>
  </cols>
  <sheetData>
    <row r="1" spans="1:4" ht="30" customHeight="1">
      <c r="A1" s="83" t="s">
        <v>783</v>
      </c>
      <c r="B1" s="83"/>
      <c r="C1" s="83"/>
      <c r="D1" s="83"/>
    </row>
    <row r="2" spans="1:4" ht="8.25" hidden="1" customHeight="1">
      <c r="A2" s="84"/>
      <c r="B2" s="84"/>
      <c r="C2" s="84"/>
      <c r="D2" s="84"/>
    </row>
    <row r="3" spans="1:4" ht="18.75" customHeight="1">
      <c r="A3" s="85" t="s">
        <v>283</v>
      </c>
      <c r="B3" s="85"/>
      <c r="C3" s="85"/>
      <c r="D3" s="85"/>
    </row>
    <row r="4" spans="1:4" ht="18" customHeight="1">
      <c r="A4" s="19" t="s">
        <v>87</v>
      </c>
      <c r="B4" s="19" t="s">
        <v>88</v>
      </c>
      <c r="C4" s="19" t="s">
        <v>87</v>
      </c>
      <c r="D4" s="19" t="s">
        <v>88</v>
      </c>
    </row>
    <row r="5" spans="1:4" ht="18" customHeight="1">
      <c r="A5" s="20" t="s">
        <v>284</v>
      </c>
      <c r="B5" s="21">
        <f>SUM(B6:B10)</f>
        <v>3177</v>
      </c>
      <c r="C5" s="20" t="s">
        <v>285</v>
      </c>
      <c r="D5" s="21">
        <v>159</v>
      </c>
    </row>
    <row r="6" spans="1:4" ht="18" customHeight="1">
      <c r="A6" s="20" t="s">
        <v>286</v>
      </c>
      <c r="B6" s="21">
        <v>600</v>
      </c>
      <c r="C6" s="20" t="s">
        <v>287</v>
      </c>
      <c r="D6" s="21"/>
    </row>
    <row r="7" spans="1:4" ht="18" customHeight="1">
      <c r="A7" s="20" t="s">
        <v>288</v>
      </c>
      <c r="B7" s="21">
        <v>435</v>
      </c>
      <c r="C7" s="20" t="s">
        <v>289</v>
      </c>
      <c r="D7" s="21">
        <v>385</v>
      </c>
    </row>
    <row r="8" spans="1:4" ht="18" customHeight="1">
      <c r="A8" s="22" t="s">
        <v>290</v>
      </c>
      <c r="B8" s="21">
        <v>4458</v>
      </c>
      <c r="C8" s="20" t="s">
        <v>291</v>
      </c>
      <c r="D8" s="21">
        <v>6412</v>
      </c>
    </row>
    <row r="9" spans="1:4" ht="18" customHeight="1">
      <c r="A9" s="22" t="s">
        <v>292</v>
      </c>
      <c r="B9" s="21">
        <v>327</v>
      </c>
      <c r="C9" s="20" t="s">
        <v>293</v>
      </c>
      <c r="D9" s="21">
        <v>15</v>
      </c>
    </row>
    <row r="10" spans="1:4" ht="18" customHeight="1">
      <c r="A10" s="22" t="s">
        <v>294</v>
      </c>
      <c r="B10" s="21">
        <v>-2643</v>
      </c>
      <c r="C10" s="20" t="s">
        <v>795</v>
      </c>
      <c r="D10" s="21">
        <v>436</v>
      </c>
    </row>
    <row r="11" spans="1:4" ht="18" customHeight="1">
      <c r="A11" s="20" t="s">
        <v>295</v>
      </c>
      <c r="B11" s="21">
        <f>SUM(B12:B32)</f>
        <v>284361</v>
      </c>
      <c r="C11" s="20" t="s">
        <v>296</v>
      </c>
      <c r="D11" s="21">
        <v>3601</v>
      </c>
    </row>
    <row r="12" spans="1:4" ht="17.25" customHeight="1">
      <c r="A12" s="20" t="s">
        <v>297</v>
      </c>
      <c r="B12" s="21">
        <v>1510</v>
      </c>
      <c r="C12" s="20" t="s">
        <v>796</v>
      </c>
      <c r="D12" s="21">
        <v>4232</v>
      </c>
    </row>
    <row r="13" spans="1:4" ht="17.25" customHeight="1">
      <c r="A13" s="20" t="s">
        <v>298</v>
      </c>
      <c r="B13" s="21">
        <v>74314</v>
      </c>
      <c r="C13" s="20" t="s">
        <v>299</v>
      </c>
      <c r="D13" s="21">
        <v>1220</v>
      </c>
    </row>
    <row r="14" spans="1:4" ht="17.25" customHeight="1">
      <c r="A14" s="20" t="s">
        <v>300</v>
      </c>
      <c r="B14" s="21">
        <v>13872</v>
      </c>
      <c r="C14" s="20" t="s">
        <v>301</v>
      </c>
      <c r="D14" s="21">
        <v>2020</v>
      </c>
    </row>
    <row r="15" spans="1:4" ht="17.25" customHeight="1">
      <c r="A15" s="20" t="s">
        <v>302</v>
      </c>
      <c r="B15" s="21">
        <v>19880</v>
      </c>
      <c r="C15" s="20" t="s">
        <v>303</v>
      </c>
      <c r="D15" s="21">
        <v>25591</v>
      </c>
    </row>
    <row r="16" spans="1:4" ht="17.25" customHeight="1">
      <c r="A16" s="20" t="s">
        <v>784</v>
      </c>
      <c r="B16" s="21">
        <v>1602</v>
      </c>
      <c r="C16" s="20" t="s">
        <v>304</v>
      </c>
      <c r="D16" s="21">
        <v>29</v>
      </c>
    </row>
    <row r="17" spans="1:4" ht="17.25" customHeight="1">
      <c r="A17" s="20" t="s">
        <v>308</v>
      </c>
      <c r="B17" s="21">
        <v>776</v>
      </c>
      <c r="C17" s="20" t="s">
        <v>305</v>
      </c>
      <c r="D17" s="21">
        <v>724</v>
      </c>
    </row>
    <row r="18" spans="1:4" ht="17.25" customHeight="1">
      <c r="A18" s="20" t="s">
        <v>312</v>
      </c>
      <c r="B18" s="21">
        <v>1205</v>
      </c>
      <c r="C18" s="20" t="s">
        <v>306</v>
      </c>
      <c r="D18" s="21"/>
    </row>
    <row r="19" spans="1:4" ht="17.25" customHeight="1">
      <c r="A19" s="20" t="s">
        <v>314</v>
      </c>
      <c r="B19" s="21">
        <v>2805</v>
      </c>
      <c r="C19" s="20" t="s">
        <v>307</v>
      </c>
      <c r="D19" s="21"/>
    </row>
    <row r="20" spans="1:4" ht="17.25" customHeight="1">
      <c r="A20" s="20" t="s">
        <v>317</v>
      </c>
      <c r="B20" s="21">
        <v>18590</v>
      </c>
      <c r="C20" s="20" t="s">
        <v>797</v>
      </c>
      <c r="D20" s="21">
        <v>3847</v>
      </c>
    </row>
    <row r="21" spans="1:4" ht="17.25" customHeight="1">
      <c r="A21" s="20" t="s">
        <v>319</v>
      </c>
      <c r="B21" s="21">
        <v>9261</v>
      </c>
      <c r="C21" s="20" t="s">
        <v>309</v>
      </c>
      <c r="D21" s="21">
        <v>2690</v>
      </c>
    </row>
    <row r="22" spans="1:4" ht="17.25" customHeight="1">
      <c r="A22" s="20" t="s">
        <v>785</v>
      </c>
      <c r="B22" s="21">
        <v>1778</v>
      </c>
      <c r="C22" s="20" t="s">
        <v>310</v>
      </c>
      <c r="D22" s="21"/>
    </row>
    <row r="23" spans="1:4" ht="17.25" customHeight="1">
      <c r="A23" s="20" t="s">
        <v>786</v>
      </c>
      <c r="B23" s="21">
        <v>8628</v>
      </c>
      <c r="C23" s="20" t="s">
        <v>311</v>
      </c>
      <c r="D23" s="21">
        <v>248</v>
      </c>
    </row>
    <row r="24" spans="1:4" ht="17.25" customHeight="1">
      <c r="A24" s="20" t="s">
        <v>787</v>
      </c>
      <c r="B24" s="21">
        <v>409</v>
      </c>
      <c r="C24" s="20" t="s">
        <v>313</v>
      </c>
      <c r="D24" s="21">
        <f>D25+D32</f>
        <v>19862</v>
      </c>
    </row>
    <row r="25" spans="1:4" ht="17.25" customHeight="1">
      <c r="A25" s="20" t="s">
        <v>788</v>
      </c>
      <c r="B25" s="21">
        <v>40000</v>
      </c>
      <c r="C25" s="20" t="s">
        <v>315</v>
      </c>
      <c r="D25" s="21">
        <f>D26</f>
        <v>19862</v>
      </c>
    </row>
    <row r="26" spans="1:4" ht="17.25" customHeight="1">
      <c r="A26" s="20" t="s">
        <v>789</v>
      </c>
      <c r="B26" s="21">
        <v>23292</v>
      </c>
      <c r="C26" s="20" t="s">
        <v>316</v>
      </c>
      <c r="D26" s="21">
        <v>19862</v>
      </c>
    </row>
    <row r="27" spans="1:4" ht="17.25" customHeight="1">
      <c r="A27" s="20" t="s">
        <v>790</v>
      </c>
      <c r="B27" s="21">
        <v>2170</v>
      </c>
      <c r="C27" s="20" t="s">
        <v>318</v>
      </c>
      <c r="D27" s="21"/>
    </row>
    <row r="28" spans="1:4" ht="17.25" customHeight="1">
      <c r="A28" s="20" t="s">
        <v>791</v>
      </c>
      <c r="B28" s="21">
        <v>46203</v>
      </c>
      <c r="C28" s="20" t="s">
        <v>320</v>
      </c>
      <c r="D28" s="21"/>
    </row>
    <row r="29" spans="1:4" ht="17.25" customHeight="1">
      <c r="A29" s="20" t="s">
        <v>792</v>
      </c>
      <c r="B29" s="21">
        <v>13350</v>
      </c>
      <c r="C29" s="20"/>
      <c r="D29" s="21"/>
    </row>
    <row r="30" spans="1:4" ht="17.25" customHeight="1">
      <c r="A30" s="20" t="s">
        <v>793</v>
      </c>
      <c r="B30" s="21">
        <v>3889</v>
      </c>
      <c r="C30" s="20"/>
      <c r="D30" s="21"/>
    </row>
    <row r="31" spans="1:4" ht="17.25" customHeight="1">
      <c r="A31" s="20" t="s">
        <v>794</v>
      </c>
      <c r="B31" s="21">
        <v>231</v>
      </c>
      <c r="C31" s="20"/>
      <c r="D31" s="21"/>
    </row>
    <row r="32" spans="1:4" ht="17.25" customHeight="1">
      <c r="A32" s="20" t="s">
        <v>321</v>
      </c>
      <c r="B32" s="21">
        <v>596</v>
      </c>
      <c r="C32" s="20" t="s">
        <v>322</v>
      </c>
      <c r="D32" s="21"/>
    </row>
    <row r="33" spans="1:4" ht="18.75" customHeight="1">
      <c r="A33" s="20" t="s">
        <v>323</v>
      </c>
      <c r="B33" s="21">
        <f>SUM(D5:D23)</f>
        <v>51609</v>
      </c>
      <c r="C33" s="20" t="s">
        <v>324</v>
      </c>
      <c r="D33" s="21">
        <v>4791</v>
      </c>
    </row>
    <row r="34" spans="1:4" ht="18.75" customHeight="1">
      <c r="A34" s="23"/>
      <c r="B34" s="24"/>
    </row>
    <row r="35" spans="1:4">
      <c r="A35" s="25"/>
      <c r="B35" s="25"/>
    </row>
  </sheetData>
  <mergeCells count="3">
    <mergeCell ref="A1:D1"/>
    <mergeCell ref="A2:D2"/>
    <mergeCell ref="A3:D3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C11"/>
  <sheetViews>
    <sheetView workbookViewId="0">
      <selection activeCell="A13" sqref="A13"/>
    </sheetView>
  </sheetViews>
  <sheetFormatPr defaultRowHeight="13.5"/>
  <cols>
    <col min="1" max="1" width="39" style="4" customWidth="1"/>
    <col min="2" max="2" width="17.125" style="4" customWidth="1"/>
    <col min="3" max="3" width="14.625" style="4" customWidth="1"/>
    <col min="4" max="256" width="9" style="4"/>
    <col min="257" max="257" width="39" style="4" customWidth="1"/>
    <col min="258" max="258" width="17.125" style="4" customWidth="1"/>
    <col min="259" max="259" width="14.625" style="4" customWidth="1"/>
    <col min="260" max="512" width="9" style="4"/>
    <col min="513" max="513" width="39" style="4" customWidth="1"/>
    <col min="514" max="514" width="17.125" style="4" customWidth="1"/>
    <col min="515" max="515" width="14.625" style="4" customWidth="1"/>
    <col min="516" max="768" width="9" style="4"/>
    <col min="769" max="769" width="39" style="4" customWidth="1"/>
    <col min="770" max="770" width="17.125" style="4" customWidth="1"/>
    <col min="771" max="771" width="14.625" style="4" customWidth="1"/>
    <col min="772" max="1024" width="9" style="4"/>
    <col min="1025" max="1025" width="39" style="4" customWidth="1"/>
    <col min="1026" max="1026" width="17.125" style="4" customWidth="1"/>
    <col min="1027" max="1027" width="14.625" style="4" customWidth="1"/>
    <col min="1028" max="1280" width="9" style="4"/>
    <col min="1281" max="1281" width="39" style="4" customWidth="1"/>
    <col min="1282" max="1282" width="17.125" style="4" customWidth="1"/>
    <col min="1283" max="1283" width="14.625" style="4" customWidth="1"/>
    <col min="1284" max="1536" width="9" style="4"/>
    <col min="1537" max="1537" width="39" style="4" customWidth="1"/>
    <col min="1538" max="1538" width="17.125" style="4" customWidth="1"/>
    <col min="1539" max="1539" width="14.625" style="4" customWidth="1"/>
    <col min="1540" max="1792" width="9" style="4"/>
    <col min="1793" max="1793" width="39" style="4" customWidth="1"/>
    <col min="1794" max="1794" width="17.125" style="4" customWidth="1"/>
    <col min="1795" max="1795" width="14.625" style="4" customWidth="1"/>
    <col min="1796" max="2048" width="9" style="4"/>
    <col min="2049" max="2049" width="39" style="4" customWidth="1"/>
    <col min="2050" max="2050" width="17.125" style="4" customWidth="1"/>
    <col min="2051" max="2051" width="14.625" style="4" customWidth="1"/>
    <col min="2052" max="2304" width="9" style="4"/>
    <col min="2305" max="2305" width="39" style="4" customWidth="1"/>
    <col min="2306" max="2306" width="17.125" style="4" customWidth="1"/>
    <col min="2307" max="2307" width="14.625" style="4" customWidth="1"/>
    <col min="2308" max="2560" width="9" style="4"/>
    <col min="2561" max="2561" width="39" style="4" customWidth="1"/>
    <col min="2562" max="2562" width="17.125" style="4" customWidth="1"/>
    <col min="2563" max="2563" width="14.625" style="4" customWidth="1"/>
    <col min="2564" max="2816" width="9" style="4"/>
    <col min="2817" max="2817" width="39" style="4" customWidth="1"/>
    <col min="2818" max="2818" width="17.125" style="4" customWidth="1"/>
    <col min="2819" max="2819" width="14.625" style="4" customWidth="1"/>
    <col min="2820" max="3072" width="9" style="4"/>
    <col min="3073" max="3073" width="39" style="4" customWidth="1"/>
    <col min="3074" max="3074" width="17.125" style="4" customWidth="1"/>
    <col min="3075" max="3075" width="14.625" style="4" customWidth="1"/>
    <col min="3076" max="3328" width="9" style="4"/>
    <col min="3329" max="3329" width="39" style="4" customWidth="1"/>
    <col min="3330" max="3330" width="17.125" style="4" customWidth="1"/>
    <col min="3331" max="3331" width="14.625" style="4" customWidth="1"/>
    <col min="3332" max="3584" width="9" style="4"/>
    <col min="3585" max="3585" width="39" style="4" customWidth="1"/>
    <col min="3586" max="3586" width="17.125" style="4" customWidth="1"/>
    <col min="3587" max="3587" width="14.625" style="4" customWidth="1"/>
    <col min="3588" max="3840" width="9" style="4"/>
    <col min="3841" max="3841" width="39" style="4" customWidth="1"/>
    <col min="3842" max="3842" width="17.125" style="4" customWidth="1"/>
    <col min="3843" max="3843" width="14.625" style="4" customWidth="1"/>
    <col min="3844" max="4096" width="9" style="4"/>
    <col min="4097" max="4097" width="39" style="4" customWidth="1"/>
    <col min="4098" max="4098" width="17.125" style="4" customWidth="1"/>
    <col min="4099" max="4099" width="14.625" style="4" customWidth="1"/>
    <col min="4100" max="4352" width="9" style="4"/>
    <col min="4353" max="4353" width="39" style="4" customWidth="1"/>
    <col min="4354" max="4354" width="17.125" style="4" customWidth="1"/>
    <col min="4355" max="4355" width="14.625" style="4" customWidth="1"/>
    <col min="4356" max="4608" width="9" style="4"/>
    <col min="4609" max="4609" width="39" style="4" customWidth="1"/>
    <col min="4610" max="4610" width="17.125" style="4" customWidth="1"/>
    <col min="4611" max="4611" width="14.625" style="4" customWidth="1"/>
    <col min="4612" max="4864" width="9" style="4"/>
    <col min="4865" max="4865" width="39" style="4" customWidth="1"/>
    <col min="4866" max="4866" width="17.125" style="4" customWidth="1"/>
    <col min="4867" max="4867" width="14.625" style="4" customWidth="1"/>
    <col min="4868" max="5120" width="9" style="4"/>
    <col min="5121" max="5121" width="39" style="4" customWidth="1"/>
    <col min="5122" max="5122" width="17.125" style="4" customWidth="1"/>
    <col min="5123" max="5123" width="14.625" style="4" customWidth="1"/>
    <col min="5124" max="5376" width="9" style="4"/>
    <col min="5377" max="5377" width="39" style="4" customWidth="1"/>
    <col min="5378" max="5378" width="17.125" style="4" customWidth="1"/>
    <col min="5379" max="5379" width="14.625" style="4" customWidth="1"/>
    <col min="5380" max="5632" width="9" style="4"/>
    <col min="5633" max="5633" width="39" style="4" customWidth="1"/>
    <col min="5634" max="5634" width="17.125" style="4" customWidth="1"/>
    <col min="5635" max="5635" width="14.625" style="4" customWidth="1"/>
    <col min="5636" max="5888" width="9" style="4"/>
    <col min="5889" max="5889" width="39" style="4" customWidth="1"/>
    <col min="5890" max="5890" width="17.125" style="4" customWidth="1"/>
    <col min="5891" max="5891" width="14.625" style="4" customWidth="1"/>
    <col min="5892" max="6144" width="9" style="4"/>
    <col min="6145" max="6145" width="39" style="4" customWidth="1"/>
    <col min="6146" max="6146" width="17.125" style="4" customWidth="1"/>
    <col min="6147" max="6147" width="14.625" style="4" customWidth="1"/>
    <col min="6148" max="6400" width="9" style="4"/>
    <col min="6401" max="6401" width="39" style="4" customWidth="1"/>
    <col min="6402" max="6402" width="17.125" style="4" customWidth="1"/>
    <col min="6403" max="6403" width="14.625" style="4" customWidth="1"/>
    <col min="6404" max="6656" width="9" style="4"/>
    <col min="6657" max="6657" width="39" style="4" customWidth="1"/>
    <col min="6658" max="6658" width="17.125" style="4" customWidth="1"/>
    <col min="6659" max="6659" width="14.625" style="4" customWidth="1"/>
    <col min="6660" max="6912" width="9" style="4"/>
    <col min="6913" max="6913" width="39" style="4" customWidth="1"/>
    <col min="6914" max="6914" width="17.125" style="4" customWidth="1"/>
    <col min="6915" max="6915" width="14.625" style="4" customWidth="1"/>
    <col min="6916" max="7168" width="9" style="4"/>
    <col min="7169" max="7169" width="39" style="4" customWidth="1"/>
    <col min="7170" max="7170" width="17.125" style="4" customWidth="1"/>
    <col min="7171" max="7171" width="14.625" style="4" customWidth="1"/>
    <col min="7172" max="7424" width="9" style="4"/>
    <col min="7425" max="7425" width="39" style="4" customWidth="1"/>
    <col min="7426" max="7426" width="17.125" style="4" customWidth="1"/>
    <col min="7427" max="7427" width="14.625" style="4" customWidth="1"/>
    <col min="7428" max="7680" width="9" style="4"/>
    <col min="7681" max="7681" width="39" style="4" customWidth="1"/>
    <col min="7682" max="7682" width="17.125" style="4" customWidth="1"/>
    <col min="7683" max="7683" width="14.625" style="4" customWidth="1"/>
    <col min="7684" max="7936" width="9" style="4"/>
    <col min="7937" max="7937" width="39" style="4" customWidth="1"/>
    <col min="7938" max="7938" width="17.125" style="4" customWidth="1"/>
    <col min="7939" max="7939" width="14.625" style="4" customWidth="1"/>
    <col min="7940" max="8192" width="9" style="4"/>
    <col min="8193" max="8193" width="39" style="4" customWidth="1"/>
    <col min="8194" max="8194" width="17.125" style="4" customWidth="1"/>
    <col min="8195" max="8195" width="14.625" style="4" customWidth="1"/>
    <col min="8196" max="8448" width="9" style="4"/>
    <col min="8449" max="8449" width="39" style="4" customWidth="1"/>
    <col min="8450" max="8450" width="17.125" style="4" customWidth="1"/>
    <col min="8451" max="8451" width="14.625" style="4" customWidth="1"/>
    <col min="8452" max="8704" width="9" style="4"/>
    <col min="8705" max="8705" width="39" style="4" customWidth="1"/>
    <col min="8706" max="8706" width="17.125" style="4" customWidth="1"/>
    <col min="8707" max="8707" width="14.625" style="4" customWidth="1"/>
    <col min="8708" max="8960" width="9" style="4"/>
    <col min="8961" max="8961" width="39" style="4" customWidth="1"/>
    <col min="8962" max="8962" width="17.125" style="4" customWidth="1"/>
    <col min="8963" max="8963" width="14.625" style="4" customWidth="1"/>
    <col min="8964" max="9216" width="9" style="4"/>
    <col min="9217" max="9217" width="39" style="4" customWidth="1"/>
    <col min="9218" max="9218" width="17.125" style="4" customWidth="1"/>
    <col min="9219" max="9219" width="14.625" style="4" customWidth="1"/>
    <col min="9220" max="9472" width="9" style="4"/>
    <col min="9473" max="9473" width="39" style="4" customWidth="1"/>
    <col min="9474" max="9474" width="17.125" style="4" customWidth="1"/>
    <col min="9475" max="9475" width="14.625" style="4" customWidth="1"/>
    <col min="9476" max="9728" width="9" style="4"/>
    <col min="9729" max="9729" width="39" style="4" customWidth="1"/>
    <col min="9730" max="9730" width="17.125" style="4" customWidth="1"/>
    <col min="9731" max="9731" width="14.625" style="4" customWidth="1"/>
    <col min="9732" max="9984" width="9" style="4"/>
    <col min="9985" max="9985" width="39" style="4" customWidth="1"/>
    <col min="9986" max="9986" width="17.125" style="4" customWidth="1"/>
    <col min="9987" max="9987" width="14.625" style="4" customWidth="1"/>
    <col min="9988" max="10240" width="9" style="4"/>
    <col min="10241" max="10241" width="39" style="4" customWidth="1"/>
    <col min="10242" max="10242" width="17.125" style="4" customWidth="1"/>
    <col min="10243" max="10243" width="14.625" style="4" customWidth="1"/>
    <col min="10244" max="10496" width="9" style="4"/>
    <col min="10497" max="10497" width="39" style="4" customWidth="1"/>
    <col min="10498" max="10498" width="17.125" style="4" customWidth="1"/>
    <col min="10499" max="10499" width="14.625" style="4" customWidth="1"/>
    <col min="10500" max="10752" width="9" style="4"/>
    <col min="10753" max="10753" width="39" style="4" customWidth="1"/>
    <col min="10754" max="10754" width="17.125" style="4" customWidth="1"/>
    <col min="10755" max="10755" width="14.625" style="4" customWidth="1"/>
    <col min="10756" max="11008" width="9" style="4"/>
    <col min="11009" max="11009" width="39" style="4" customWidth="1"/>
    <col min="11010" max="11010" width="17.125" style="4" customWidth="1"/>
    <col min="11011" max="11011" width="14.625" style="4" customWidth="1"/>
    <col min="11012" max="11264" width="9" style="4"/>
    <col min="11265" max="11265" width="39" style="4" customWidth="1"/>
    <col min="11266" max="11266" width="17.125" style="4" customWidth="1"/>
    <col min="11267" max="11267" width="14.625" style="4" customWidth="1"/>
    <col min="11268" max="11520" width="9" style="4"/>
    <col min="11521" max="11521" width="39" style="4" customWidth="1"/>
    <col min="11522" max="11522" width="17.125" style="4" customWidth="1"/>
    <col min="11523" max="11523" width="14.625" style="4" customWidth="1"/>
    <col min="11524" max="11776" width="9" style="4"/>
    <col min="11777" max="11777" width="39" style="4" customWidth="1"/>
    <col min="11778" max="11778" width="17.125" style="4" customWidth="1"/>
    <col min="11779" max="11779" width="14.625" style="4" customWidth="1"/>
    <col min="11780" max="12032" width="9" style="4"/>
    <col min="12033" max="12033" width="39" style="4" customWidth="1"/>
    <col min="12034" max="12034" width="17.125" style="4" customWidth="1"/>
    <col min="12035" max="12035" width="14.625" style="4" customWidth="1"/>
    <col min="12036" max="12288" width="9" style="4"/>
    <col min="12289" max="12289" width="39" style="4" customWidth="1"/>
    <col min="12290" max="12290" width="17.125" style="4" customWidth="1"/>
    <col min="12291" max="12291" width="14.625" style="4" customWidth="1"/>
    <col min="12292" max="12544" width="9" style="4"/>
    <col min="12545" max="12545" width="39" style="4" customWidth="1"/>
    <col min="12546" max="12546" width="17.125" style="4" customWidth="1"/>
    <col min="12547" max="12547" width="14.625" style="4" customWidth="1"/>
    <col min="12548" max="12800" width="9" style="4"/>
    <col min="12801" max="12801" width="39" style="4" customWidth="1"/>
    <col min="12802" max="12802" width="17.125" style="4" customWidth="1"/>
    <col min="12803" max="12803" width="14.625" style="4" customWidth="1"/>
    <col min="12804" max="13056" width="9" style="4"/>
    <col min="13057" max="13057" width="39" style="4" customWidth="1"/>
    <col min="13058" max="13058" width="17.125" style="4" customWidth="1"/>
    <col min="13059" max="13059" width="14.625" style="4" customWidth="1"/>
    <col min="13060" max="13312" width="9" style="4"/>
    <col min="13313" max="13313" width="39" style="4" customWidth="1"/>
    <col min="13314" max="13314" width="17.125" style="4" customWidth="1"/>
    <col min="13315" max="13315" width="14.625" style="4" customWidth="1"/>
    <col min="13316" max="13568" width="9" style="4"/>
    <col min="13569" max="13569" width="39" style="4" customWidth="1"/>
    <col min="13570" max="13570" width="17.125" style="4" customWidth="1"/>
    <col min="13571" max="13571" width="14.625" style="4" customWidth="1"/>
    <col min="13572" max="13824" width="9" style="4"/>
    <col min="13825" max="13825" width="39" style="4" customWidth="1"/>
    <col min="13826" max="13826" width="17.125" style="4" customWidth="1"/>
    <col min="13827" max="13827" width="14.625" style="4" customWidth="1"/>
    <col min="13828" max="14080" width="9" style="4"/>
    <col min="14081" max="14081" width="39" style="4" customWidth="1"/>
    <col min="14082" max="14082" width="17.125" style="4" customWidth="1"/>
    <col min="14083" max="14083" width="14.625" style="4" customWidth="1"/>
    <col min="14084" max="14336" width="9" style="4"/>
    <col min="14337" max="14337" width="39" style="4" customWidth="1"/>
    <col min="14338" max="14338" width="17.125" style="4" customWidth="1"/>
    <col min="14339" max="14339" width="14.625" style="4" customWidth="1"/>
    <col min="14340" max="14592" width="9" style="4"/>
    <col min="14593" max="14593" width="39" style="4" customWidth="1"/>
    <col min="14594" max="14594" width="17.125" style="4" customWidth="1"/>
    <col min="14595" max="14595" width="14.625" style="4" customWidth="1"/>
    <col min="14596" max="14848" width="9" style="4"/>
    <col min="14849" max="14849" width="39" style="4" customWidth="1"/>
    <col min="14850" max="14850" width="17.125" style="4" customWidth="1"/>
    <col min="14851" max="14851" width="14.625" style="4" customWidth="1"/>
    <col min="14852" max="15104" width="9" style="4"/>
    <col min="15105" max="15105" width="39" style="4" customWidth="1"/>
    <col min="15106" max="15106" width="17.125" style="4" customWidth="1"/>
    <col min="15107" max="15107" width="14.625" style="4" customWidth="1"/>
    <col min="15108" max="15360" width="9" style="4"/>
    <col min="15361" max="15361" width="39" style="4" customWidth="1"/>
    <col min="15362" max="15362" width="17.125" style="4" customWidth="1"/>
    <col min="15363" max="15363" width="14.625" style="4" customWidth="1"/>
    <col min="15364" max="15616" width="9" style="4"/>
    <col min="15617" max="15617" width="39" style="4" customWidth="1"/>
    <col min="15618" max="15618" width="17.125" style="4" customWidth="1"/>
    <col min="15619" max="15619" width="14.625" style="4" customWidth="1"/>
    <col min="15620" max="15872" width="9" style="4"/>
    <col min="15873" max="15873" width="39" style="4" customWidth="1"/>
    <col min="15874" max="15874" width="17.125" style="4" customWidth="1"/>
    <col min="15875" max="15875" width="14.625" style="4" customWidth="1"/>
    <col min="15876" max="16128" width="9" style="4"/>
    <col min="16129" max="16129" width="39" style="4" customWidth="1"/>
    <col min="16130" max="16130" width="17.125" style="4" customWidth="1"/>
    <col min="16131" max="16131" width="14.625" style="4" customWidth="1"/>
    <col min="16132" max="16384" width="9" style="4"/>
  </cols>
  <sheetData>
    <row r="1" spans="1:3">
      <c r="A1" s="18"/>
      <c r="B1" s="18"/>
      <c r="C1" s="18"/>
    </row>
    <row r="2" spans="1:3" ht="22.5">
      <c r="A2" s="86" t="s">
        <v>798</v>
      </c>
      <c r="B2" s="86"/>
      <c r="C2" s="86"/>
    </row>
    <row r="3" spans="1:3">
      <c r="A3" s="87"/>
      <c r="B3" s="87"/>
      <c r="C3" s="87"/>
    </row>
    <row r="4" spans="1:3">
      <c r="A4" s="88" t="s">
        <v>283</v>
      </c>
      <c r="B4" s="88"/>
      <c r="C4" s="88"/>
    </row>
    <row r="5" spans="1:3" ht="30.75" customHeight="1">
      <c r="A5" s="26" t="s">
        <v>325</v>
      </c>
      <c r="B5" s="26" t="s">
        <v>326</v>
      </c>
      <c r="C5" s="26" t="s">
        <v>88</v>
      </c>
    </row>
    <row r="6" spans="1:3" ht="30.75" customHeight="1">
      <c r="A6" s="27" t="s">
        <v>327</v>
      </c>
      <c r="B6" s="28"/>
      <c r="C6" s="28">
        <v>217365</v>
      </c>
    </row>
    <row r="7" spans="1:3" ht="30.75" customHeight="1">
      <c r="A7" s="27" t="s">
        <v>328</v>
      </c>
      <c r="B7" s="28">
        <v>236239</v>
      </c>
      <c r="C7" s="28">
        <v>236239</v>
      </c>
    </row>
    <row r="8" spans="1:3" ht="30.75" customHeight="1">
      <c r="A8" s="27" t="s">
        <v>329</v>
      </c>
      <c r="B8" s="28"/>
      <c r="C8" s="28">
        <v>40809</v>
      </c>
    </row>
    <row r="9" spans="1:3" ht="30.75" customHeight="1">
      <c r="A9" s="27" t="s">
        <v>330</v>
      </c>
      <c r="B9" s="28"/>
      <c r="C9" s="28">
        <v>40845</v>
      </c>
    </row>
    <row r="10" spans="1:3" ht="30.75" customHeight="1">
      <c r="A10" s="27" t="s">
        <v>331</v>
      </c>
      <c r="B10" s="28"/>
      <c r="C10" s="28">
        <v>-1239</v>
      </c>
    </row>
    <row r="11" spans="1:3" ht="30.75" customHeight="1">
      <c r="A11" s="27" t="s">
        <v>332</v>
      </c>
      <c r="B11" s="28"/>
      <c r="C11" s="28">
        <f>C6+C8-C9-C10</f>
        <v>218568</v>
      </c>
    </row>
  </sheetData>
  <mergeCells count="3">
    <mergeCell ref="A2:C2"/>
    <mergeCell ref="A3:C3"/>
    <mergeCell ref="A4:C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Sheet1</vt:lpstr>
      <vt:lpstr>目录</vt:lpstr>
      <vt:lpstr>收入执行</vt:lpstr>
      <vt:lpstr>支出</vt:lpstr>
      <vt:lpstr>本级支出</vt:lpstr>
      <vt:lpstr>基本支出</vt:lpstr>
      <vt:lpstr>公共平衡</vt:lpstr>
      <vt:lpstr>转移支付</vt:lpstr>
      <vt:lpstr>一般债务表</vt:lpstr>
      <vt:lpstr>基金收入</vt:lpstr>
      <vt:lpstr>基金支出</vt:lpstr>
      <vt:lpstr>本级基金支出</vt:lpstr>
      <vt:lpstr>基金平衡</vt:lpstr>
      <vt:lpstr>基金转移支付</vt:lpstr>
      <vt:lpstr>专项债务</vt:lpstr>
      <vt:lpstr>国有资本经营收支总表</vt:lpstr>
      <vt:lpstr>国有资本经营收支明细表</vt:lpstr>
      <vt:lpstr>本级国资收支总表</vt:lpstr>
      <vt:lpstr>国资转移支付</vt:lpstr>
      <vt:lpstr>社保收入</vt:lpstr>
      <vt:lpstr>社保支出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2021-05-31T09:07:38Z</dcterms:modified>
</cp:coreProperties>
</file>